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45" windowHeight="8595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Z_59E42C4C_3CF4_4439_BABA_90002F0E9669_.wvu.PrintArea" localSheetId="0" hidden="1">'OPĆI PODACI'!$A$1:$I$63</definedName>
    <definedName name="Z_59E42C4C_3CF4_4439_BABA_90002F0E9669_.wvu.PrintArea" localSheetId="4" hidden="1">'PK'!$A$1:$K$25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<sst xmlns="http://schemas.openxmlformats.org/spreadsheetml/2006/main" count="338" uniqueCount="305">
  <si>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</si>
  <si>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</si>
  <si>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</si>
  <si>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</si>
  <si>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</si>
  <si>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</si>
  <si>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</si>
  <si>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</si>
  <si>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</si>
  <si>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</si>
  <si>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</si>
  <si>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</si>
  <si>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</si>
  <si>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</si>
  <si>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</si>
  <si>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</si>
  <si>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</si>
  <si>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</si>
  <si>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</si>
  <si>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</si>
  <si>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</si>
  <si>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</si>
  <si>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</si>
  <si>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</si>
  <si>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</si>
  <si>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</si>
  <si>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</si>
  <si>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</si>
  <si>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</si>
  <si>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</si>
  <si>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</si>
  <si>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</si>
  <si>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</si>
  <si>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</si>
  <si>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</si>
  <si>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</si>
  <si>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</si>
  <si>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</si>
  <si>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</si>
  <si>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</si>
  <si>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</si>
  <si>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</si>
  <si>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</si>
  <si>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</si>
  <si>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</si>
  <si>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</si>
  <si>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</si>
  <si>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</si>
  <si>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</si>
  <si>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</si>
  <si>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</si>
  <si>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</si>
  <si>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</si>
  <si>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</si>
  <si>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</si>
  <si>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</si>
  <si>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</si>
  <si>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</si>
  <si>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</si>
  <si>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</si>
  <si>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</si>
  <si>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</si>
  <si>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</si>
  <si>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</si>
  <si>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</si>
  <si>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</si>
  <si>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</si>
  <si>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</si>
  <si>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</si>
  <si>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</si>
  <si>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</si>
  <si>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</si>
  <si>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</si>
  <si>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</si>
  <si>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</si>
  <si>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</si>
  <si>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</si>
  <si>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</si>
  <si>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</si>
  <si>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</si>
  <si>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</si>
  <si>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</si>
  <si>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</si>
  <si>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</si>
  <si>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</si>
  <si>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</si>
  <si>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</si>
  <si>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</si>
  <si>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</si>
  <si>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</si>
  <si>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</si>
  <si>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</si>
  <si>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</si>
  <si>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</si>
  <si>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</si>
  <si>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</si>
  <si>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</si>
  <si>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</si>
  <si>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</si>
  <si>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</si>
  <si>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</si>
  <si>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</si>
  <si>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</si>
  <si>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</si>
  <si>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</si>
  <si>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</si>
  <si>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</si>
  <si>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</si>
  <si>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</si>
  <si>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</si>
  <si>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</si>
  <si>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</si>
  <si>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</si>
  <si>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</si>
  <si>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</si>
  <si>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</si>
  <si>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</si>
  <si>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</si>
  <si>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</si>
  <si>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</si>
  <si>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</si>
  <si>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</si>
  <si>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</si>
  <si>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</si>
  <si>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</si>
  <si>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</si>
  <si>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</si>
  <si>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</si>
  <si>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</si>
  <si>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</si>
  <si>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</si>
  <si>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</si>
  <si>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</si>
  <si>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</si>
  <si>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</si>
  <si>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</si>
  <si>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</si>
  <si>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</si>
  <si>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</si>
  <si>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</si>
  <si>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</si>
  <si>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</si>
  <si>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</si>
  <si>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</si>
  <si>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</si>
  <si>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</si>
  <si>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</si>
  <si>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</si>
  <si>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</si>
  <si>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</si>
  <si>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</si>
  <si>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</si>
  <si>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</si>
  <si>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</si>
  <si>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</si>
  <si>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</si>
  <si>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</si>
  <si>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</si>
  <si>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</si>
  <si>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</si>
  <si>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</si>
  <si>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</si>
  <si>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</si>
  <si>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</si>
  <si>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</si>
  <si>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</si>
  <si>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</si>
  <si>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</si>
  <si>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</si>
  <si>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</si>
  <si>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</si>
  <si>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</si>
  <si>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</si>
  <si>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</si>
  <si>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</si>
  <si>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</si>
  <si>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</si>
  <si>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</si>
  <si>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</si>
  <si>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</si>
  <si>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</si>
  <si>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</si>
  <si>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</si>
  <si>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</si>
  <si>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</si>
  <si>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</si>
  <si>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</si>
  <si>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</si>
  <si>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</si>
  <si>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</si>
  <si>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</si>
  <si>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</si>
  <si>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</si>
  <si>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</si>
  <si>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</si>
  <si>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</si>
  <si>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</si>
  <si>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</si>
  <si>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</si>
  <si>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</si>
  <si>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</si>
  <si>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</si>
  <si>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</si>
  <si>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</si>
  <si>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</si>
  <si>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</si>
  <si>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</si>
  <si>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</si>
  <si>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</si>
  <si>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</si>
  <si>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</si>
  <si>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</si>
  <si>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</si>
  <si>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</si>
  <si>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</si>
  <si>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</si>
  <si>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</si>
  <si>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</si>
  <si>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</si>
  <si>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</si>
  <si>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</si>
  <si>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</si>
  <si>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</si>
  <si>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</si>
  <si>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</si>
  <si>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</si>
  <si>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</si>
  <si>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</si>
  <si>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</si>
  <si>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</si>
  <si>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</si>
  <si>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</si>
  <si>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</si>
  <si>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</si>
  <si>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</si>
  <si>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</si>
  <si>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</si>
  <si>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</si>
  <si>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</si>
  <si>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</si>
  <si>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</si>
  <si>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</si>
  <si>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</si>
  <si>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</si>
  <si>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</si>
  <si>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</si>
  <si>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</si>
  <si>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</si>
  <si>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</si>
  <si>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</si>
  <si>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</si>
  <si>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</si>
  <si>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</si>
  <si>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</si>
  <si>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</si>
  <si>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</si>
  <si>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</si>
  <si>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</si>
  <si>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</si>
  <si>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</si>
  <si>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</si>
  <si>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</si>
  <si>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</si>
  <si>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</si>
  <si>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</si>
  <si>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</si>
  <si>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</si>
  <si>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</si>
  <si>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</si>
  <si>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</si>
  <si>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</si>
  <si>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</si>
  <si>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</si>
  <si>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</si>
  <si>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</si>
  <si>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</si>
  <si>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</si>
  <si>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</si>
  <si>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</si>
  <si>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</si>
  <si>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</si>
  <si>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</si>
  <si>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</si>
  <si>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</si>
  <si>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</si>
  <si>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</si>
  <si>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</si>
  <si>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</si>
  <si>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</si>
  <si>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</si>
  <si>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</si>
  <si>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</si>
  <si>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</si>
  <si>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</si>
  <si>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tng@tng.hr</t>
  </si>
  <si>
    <t>www.tng.hr</t>
  </si>
  <si>
    <t>Obveznik: 30312968003; TANKERSKA NEXT GENERATION D.D.</t>
  </si>
  <si>
    <t>023/202-137</t>
  </si>
  <si>
    <t>BOŽIDARA PETRANOVIĆA 4, 23000 ZADAR</t>
  </si>
  <si>
    <t>TANKERSKA PLOVIDBA d.d.</t>
  </si>
  <si>
    <t>023/250-580</t>
  </si>
  <si>
    <t>DEVOŠIĆ MARIO</t>
  </si>
  <si>
    <t>KARAVANIĆ JOHN</t>
  </si>
  <si>
    <t>u razdoblju 01.01.2017. do 30.6.2017.</t>
  </si>
  <si>
    <t>stanje na dan 30.6.2017.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</si>
</sst>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_-;\-* #,##0.00_-;_-* &quot;-&quot;??_-;_-@_-"/>
    <numFmt numFmtId="196" formatCode="_-* #,##0.00\ _K_n_-;\-* #,##0.00\ _K_n_-;_-* &quot;-&quot;??\ _K_n_-;_-@_-"/>
    <numFmt numFmtId="197" formatCode="000000"/>
    <numFmt numFmtId="198" formatCode="_-* #,##0\ _K_n_-;\-* #,##0\ _K_n_-;_-* &quot;-&quot;??\ _K_n_-;_-@_-"/>
    <numFmt numFmtId="199" formatCode="_-* #,##0.000\ _K_n_-;\-* #,##0.000\ _K_n_-;_-* &quot;-&quot;??\ _K_n_-;_-@_-"/>
    <numFmt numFmtId="200" formatCode="_-* #,##0.0000\ _K_n_-;\-* #,##0.0000\ _K_n_-;_-* &quot;-&quot;??\ _K_n_-;_-@_-"/>
    <numFmt numFmtId="201" formatCode="_-* #,##0.000000\ _K_n_-;\-* #,##0.000000\ _K_n_-;_-* &quot;-&quot;??\ _K_n_-;_-@_-"/>
    <numFmt numFmtId="202" formatCode="0.000000"/>
    <numFmt numFmtId="203" formatCode="mm/yyyy"/>
    <numFmt numFmtId="204" formatCode="_-* #,##0.00000\ _K_n_-;\-* #,##0.00000\ _K_n_-;_-* &quot;-&quot;??\ _K_n_-;_-@_-"/>
    <numFmt numFmtId="205" formatCode="#,##0.00_ ;\-#,##0.00\ "/>
    <numFmt numFmtId="206" formatCode="_-* #,##0.00\ [$USD]_-;\-* #,##0.00\ [$USD]_-;_-* &quot;-&quot;??\ [$USD]_-;_-@_-"/>
    <numFmt numFmtId="207" formatCode="#,##0.000000_ ;\-#,##0.000000\ "/>
    <numFmt numFmtId="208" formatCode="_-[$$-409]* #,##0.00_ ;_-[$$-409]* \-#,##0.00\ ;_-[$$-409]* &quot;-&quot;??_ ;_-@_ "/>
    <numFmt numFmtId="209" formatCode="_-* #,##0.000000\ _k_n_-;\-* #,##0.000000\ _k_n_-;_-* &quot;-&quot;??????\ _k_n_-;_-@_-"/>
    <numFmt numFmtId="210" formatCode="#,##0_ ;\-#,##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16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7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8" xfId="65" applyFont="1" applyBorder="1" applyAlignment="1" applyProtection="1">
      <alignment/>
      <protection hidden="1"/>
    </xf>
    <xf numFmtId="0" fontId="3" fillId="0" borderId="18" xfId="65" applyFont="1" applyBorder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5" applyFont="1" applyBorder="1" applyAlignment="1">
      <alignment/>
      <protection/>
    </xf>
    <xf numFmtId="0" fontId="3" fillId="0" borderId="24" xfId="65" applyFont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16" xfId="65" applyFont="1" applyFill="1" applyBorder="1" applyAlignment="1" applyProtection="1">
      <alignment vertical="center"/>
      <protection hidden="1"/>
    </xf>
    <xf numFmtId="0" fontId="3" fillId="0" borderId="25" xfId="65" applyFont="1" applyBorder="1" applyAlignment="1" applyProtection="1">
      <alignment horizontal="left" vertical="center" wrapText="1"/>
      <protection hidden="1"/>
    </xf>
    <xf numFmtId="0" fontId="3" fillId="0" borderId="16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3" fillId="0" borderId="25" xfId="65" applyFont="1" applyBorder="1" applyAlignment="1" applyProtection="1">
      <alignment wrapText="1"/>
      <protection hidden="1"/>
    </xf>
    <xf numFmtId="0" fontId="3" fillId="0" borderId="16" xfId="65" applyFont="1" applyBorder="1" applyAlignment="1" applyProtection="1">
      <alignment horizontal="right"/>
      <protection hidden="1"/>
    </xf>
    <xf numFmtId="0" fontId="3" fillId="0" borderId="25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25" xfId="65" applyFont="1" applyBorder="1" applyAlignment="1" applyProtection="1">
      <alignment vertical="top"/>
      <protection hidden="1"/>
    </xf>
    <xf numFmtId="0" fontId="3" fillId="0" borderId="25" xfId="65" applyFont="1" applyBorder="1" applyAlignment="1" applyProtection="1">
      <alignment horizontal="left" vertical="top" wrapText="1"/>
      <protection hidden="1"/>
    </xf>
    <xf numFmtId="0" fontId="3" fillId="0" borderId="16" xfId="65" applyFont="1" applyBorder="1" applyAlignment="1">
      <alignment/>
      <protection/>
    </xf>
    <xf numFmtId="0" fontId="3" fillId="0" borderId="25" xfId="65" applyFont="1" applyBorder="1" applyAlignment="1" applyProtection="1">
      <alignment horizontal="left" vertical="top" indent="2"/>
      <protection hidden="1"/>
    </xf>
    <xf numFmtId="0" fontId="3" fillId="0" borderId="25" xfId="65" applyFont="1" applyBorder="1" applyAlignment="1" applyProtection="1">
      <alignment horizontal="left" vertical="top" wrapText="1" indent="2"/>
      <protection hidden="1"/>
    </xf>
    <xf numFmtId="0" fontId="3" fillId="0" borderId="16" xfId="65" applyFont="1" applyBorder="1" applyAlignment="1" applyProtection="1">
      <alignment horizontal="right" vertical="top"/>
      <protection hidden="1"/>
    </xf>
    <xf numFmtId="49" fontId="2" fillId="0" borderId="25" xfId="65" applyNumberFormat="1" applyFont="1" applyBorder="1" applyAlignment="1" applyProtection="1">
      <alignment horizontal="center" vertical="center"/>
      <protection hidden="1" locked="0"/>
    </xf>
    <xf numFmtId="0" fontId="3" fillId="0" borderId="16" xfId="65" applyFont="1" applyBorder="1" applyAlignment="1" applyProtection="1">
      <alignment horizontal="left" vertical="top"/>
      <protection hidden="1"/>
    </xf>
    <xf numFmtId="0" fontId="3" fillId="0" borderId="25" xfId="65" applyFont="1" applyBorder="1" applyAlignment="1" applyProtection="1">
      <alignment horizontal="left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3" fillId="0" borderId="25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14" fontId="2" fillId="0" borderId="21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5" applyFont="1" applyFill="1" applyBorder="1" applyAlignment="1" applyProtection="1">
      <alignment horizontal="center" vertical="center"/>
      <protection hidden="1" locked="0"/>
    </xf>
    <xf numFmtId="49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0" fontId="3" fillId="0" borderId="16" xfId="65" applyFont="1" applyBorder="1" applyAlignment="1" applyProtection="1">
      <alignment horizontal="right" vertical="center" wrapText="1"/>
      <protection hidden="1"/>
    </xf>
    <xf numFmtId="0" fontId="3" fillId="0" borderId="25" xfId="65" applyFont="1" applyBorder="1" applyAlignment="1" applyProtection="1">
      <alignment horizontal="right" wrapText="1"/>
      <protection hidden="1"/>
    </xf>
    <xf numFmtId="49" fontId="4" fillId="0" borderId="27" xfId="57" applyNumberFormat="1" applyFill="1" applyBorder="1" applyAlignment="1" applyProtection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3" fillId="0" borderId="16" xfId="65" applyFont="1" applyBorder="1" applyAlignment="1" applyProtection="1">
      <alignment horizontal="right" vertical="center"/>
      <protection hidden="1"/>
    </xf>
    <xf numFmtId="0" fontId="3" fillId="0" borderId="25" xfId="65" applyFont="1" applyBorder="1" applyAlignment="1" applyProtection="1">
      <alignment horizontal="right"/>
      <protection hidden="1"/>
    </xf>
    <xf numFmtId="49" fontId="2" fillId="0" borderId="27" xfId="65" applyNumberFormat="1" applyFont="1" applyFill="1" applyBorder="1" applyAlignment="1" applyProtection="1">
      <alignment horizontal="left" vertical="center"/>
      <protection hidden="1" locked="0"/>
    </xf>
    <xf numFmtId="0" fontId="3" fillId="0" borderId="29" xfId="65" applyFont="1" applyFill="1" applyBorder="1" applyAlignment="1">
      <alignment horizontal="left" vertical="center"/>
      <protection/>
    </xf>
    <xf numFmtId="0" fontId="15" fillId="0" borderId="0" xfId="71" applyFont="1" applyBorder="1" applyAlignment="1" applyProtection="1">
      <alignment horizontal="left"/>
      <protection hidden="1"/>
    </xf>
    <xf numFmtId="0" fontId="16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10" fillId="0" borderId="31" xfId="65" applyFont="1" applyBorder="1" applyAlignment="1">
      <alignment/>
      <protection/>
    </xf>
    <xf numFmtId="0" fontId="10" fillId="0" borderId="17" xfId="65" applyFont="1" applyBorder="1" applyAlignment="1">
      <alignment/>
      <protection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32" xfId="65" applyFont="1" applyBorder="1" applyAlignment="1" applyProtection="1">
      <alignment horizontal="center" vertical="top"/>
      <protection hidden="1"/>
    </xf>
    <xf numFmtId="0" fontId="3" fillId="0" borderId="32" xfId="65" applyFont="1" applyBorder="1" applyAlignment="1">
      <alignment horizontal="center"/>
      <protection/>
    </xf>
    <xf numFmtId="0" fontId="3" fillId="0" borderId="33" xfId="65" applyFont="1" applyBorder="1" applyAlignment="1">
      <alignment/>
      <protection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9" xfId="48" applyNumberFormat="1" applyFont="1" applyFill="1" applyBorder="1" applyAlignment="1" applyProtection="1">
      <alignment vertical="center"/>
      <protection hidden="1" locked="0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7" xfId="65" applyFont="1" applyBorder="1" applyAlignment="1" applyProtection="1">
      <alignment horizont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28" xfId="65" applyFont="1" applyFill="1" applyBorder="1" applyAlignment="1">
      <alignment horizontal="left"/>
      <protection/>
    </xf>
    <xf numFmtId="0" fontId="3" fillId="0" borderId="29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16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5" xfId="65" applyFont="1" applyBorder="1" applyAlignment="1">
      <alignment horizontal="center"/>
      <protection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28" xfId="65" applyFont="1" applyFill="1" applyBorder="1" applyAlignment="1">
      <alignment horizontal="left" vertical="center"/>
      <protection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16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16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5" xfId="65" applyFont="1" applyBorder="1" applyAlignment="1" applyProtection="1">
      <alignment horizontal="center" vertical="center" wrapText="1"/>
      <protection hidden="1"/>
    </xf>
    <xf numFmtId="0" fontId="1" fillId="0" borderId="16" xfId="65" applyFont="1" applyBorder="1" applyAlignment="1" applyProtection="1">
      <alignment horizontal="right" vertical="center" wrapText="1"/>
      <protection hidden="1"/>
    </xf>
    <xf numFmtId="0" fontId="1" fillId="0" borderId="25" xfId="65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71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_TFI-POD" xfId="65"/>
    <cellStyle name="Note" xfId="66"/>
    <cellStyle name="Obično_Knjiga2" xfId="67"/>
    <cellStyle name="Output" xfId="68"/>
    <cellStyle name="Percent" xfId="69"/>
    <cellStyle name="Percent 2" xfId="70"/>
    <cellStyle name="Style 1" xfId="71"/>
    <cellStyle name="Style 1 2" xfId="72"/>
    <cellStyle name="Title" xfId="73"/>
    <cellStyle name="Total" xfId="74"/>
    <cellStyle name="Warning Text" xfId="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214</v>
      </c>
      <c r="B1" s="138"/>
      <c r="C1" s="138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77" t="s">
        <v>215</v>
      </c>
      <c r="B2" s="178"/>
      <c r="C2" s="178"/>
      <c r="D2" s="179"/>
      <c r="E2" s="109">
        <v>42736</v>
      </c>
      <c r="F2" s="12"/>
      <c r="G2" s="13" t="s">
        <v>216</v>
      </c>
      <c r="H2" s="109">
        <v>42916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80" t="s">
        <v>281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28" t="s">
        <v>217</v>
      </c>
      <c r="B6" s="129"/>
      <c r="C6" s="154" t="s">
        <v>292</v>
      </c>
      <c r="D6" s="155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83" t="s">
        <v>218</v>
      </c>
      <c r="B8" s="184"/>
      <c r="C8" s="154" t="s">
        <v>291</v>
      </c>
      <c r="D8" s="155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7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23" t="s">
        <v>219</v>
      </c>
      <c r="B10" s="175"/>
      <c r="C10" s="154" t="s">
        <v>290</v>
      </c>
      <c r="D10" s="15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76"/>
      <c r="B11" s="175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28" t="s">
        <v>220</v>
      </c>
      <c r="B12" s="129"/>
      <c r="C12" s="145" t="s">
        <v>293</v>
      </c>
      <c r="D12" s="172"/>
      <c r="E12" s="172"/>
      <c r="F12" s="172"/>
      <c r="G12" s="172"/>
      <c r="H12" s="172"/>
      <c r="I12" s="131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28" t="s">
        <v>221</v>
      </c>
      <c r="B14" s="129"/>
      <c r="C14" s="173">
        <v>23000</v>
      </c>
      <c r="D14" s="174"/>
      <c r="E14" s="16"/>
      <c r="F14" s="145" t="s">
        <v>285</v>
      </c>
      <c r="G14" s="172"/>
      <c r="H14" s="172"/>
      <c r="I14" s="131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28" t="s">
        <v>222</v>
      </c>
      <c r="B16" s="129"/>
      <c r="C16" s="145" t="s">
        <v>286</v>
      </c>
      <c r="D16" s="172"/>
      <c r="E16" s="172"/>
      <c r="F16" s="172"/>
      <c r="G16" s="172"/>
      <c r="H16" s="172"/>
      <c r="I16" s="131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28" t="s">
        <v>223</v>
      </c>
      <c r="B18" s="129"/>
      <c r="C18" s="168" t="s">
        <v>294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28" t="s">
        <v>224</v>
      </c>
      <c r="B20" s="129"/>
      <c r="C20" s="168" t="s">
        <v>295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28" t="s">
        <v>225</v>
      </c>
      <c r="B22" s="129"/>
      <c r="C22" s="110">
        <v>520</v>
      </c>
      <c r="D22" s="145" t="s">
        <v>285</v>
      </c>
      <c r="E22" s="158"/>
      <c r="F22" s="159"/>
      <c r="G22" s="128"/>
      <c r="H22" s="171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28" t="s">
        <v>226</v>
      </c>
      <c r="B24" s="129"/>
      <c r="C24" s="110">
        <v>13</v>
      </c>
      <c r="D24" s="145" t="s">
        <v>287</v>
      </c>
      <c r="E24" s="158"/>
      <c r="F24" s="158"/>
      <c r="G24" s="159"/>
      <c r="H24" s="48" t="s">
        <v>227</v>
      </c>
      <c r="I24" s="117">
        <v>137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282</v>
      </c>
      <c r="I25" s="87"/>
      <c r="J25" s="10"/>
      <c r="K25" s="10"/>
      <c r="L25" s="10"/>
    </row>
    <row r="26" spans="1:12" ht="12.75">
      <c r="A26" s="128" t="s">
        <v>228</v>
      </c>
      <c r="B26" s="129"/>
      <c r="C26" s="111" t="s">
        <v>288</v>
      </c>
      <c r="D26" s="25"/>
      <c r="E26" s="33"/>
      <c r="F26" s="24"/>
      <c r="G26" s="160" t="s">
        <v>229</v>
      </c>
      <c r="H26" s="129"/>
      <c r="I26" s="112" t="s">
        <v>289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61" t="s">
        <v>230</v>
      </c>
      <c r="B28" s="162"/>
      <c r="C28" s="163"/>
      <c r="D28" s="163"/>
      <c r="E28" s="164" t="s">
        <v>231</v>
      </c>
      <c r="F28" s="165"/>
      <c r="G28" s="165"/>
      <c r="H28" s="166" t="s">
        <v>232</v>
      </c>
      <c r="I28" s="167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53"/>
      <c r="B30" s="146"/>
      <c r="C30" s="146"/>
      <c r="D30" s="147"/>
      <c r="E30" s="153"/>
      <c r="F30" s="146"/>
      <c r="G30" s="146"/>
      <c r="H30" s="154"/>
      <c r="I30" s="155"/>
      <c r="J30" s="10"/>
      <c r="K30" s="10"/>
      <c r="L30" s="10"/>
    </row>
    <row r="31" spans="1:12" ht="12.75">
      <c r="A31" s="83"/>
      <c r="B31" s="22"/>
      <c r="C31" s="21"/>
      <c r="D31" s="156"/>
      <c r="E31" s="156"/>
      <c r="F31" s="156"/>
      <c r="G31" s="157"/>
      <c r="H31" s="16"/>
      <c r="I31" s="90"/>
      <c r="J31" s="10"/>
      <c r="K31" s="10"/>
      <c r="L31" s="10"/>
    </row>
    <row r="32" spans="1:12" ht="12.75">
      <c r="A32" s="153"/>
      <c r="B32" s="146"/>
      <c r="C32" s="146"/>
      <c r="D32" s="147"/>
      <c r="E32" s="153"/>
      <c r="F32" s="146"/>
      <c r="G32" s="146"/>
      <c r="H32" s="154"/>
      <c r="I32" s="15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53"/>
      <c r="B34" s="146"/>
      <c r="C34" s="146"/>
      <c r="D34" s="147"/>
      <c r="E34" s="153"/>
      <c r="F34" s="146"/>
      <c r="G34" s="146"/>
      <c r="H34" s="154"/>
      <c r="I34" s="15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53"/>
      <c r="B36" s="146"/>
      <c r="C36" s="146"/>
      <c r="D36" s="147"/>
      <c r="E36" s="153"/>
      <c r="F36" s="146"/>
      <c r="G36" s="146"/>
      <c r="H36" s="154"/>
      <c r="I36" s="155"/>
      <c r="J36" s="10"/>
      <c r="K36" s="10"/>
      <c r="L36" s="10"/>
    </row>
    <row r="37" spans="1:12" ht="12.75">
      <c r="A37" s="92"/>
      <c r="B37" s="30"/>
      <c r="C37" s="148"/>
      <c r="D37" s="149"/>
      <c r="E37" s="16"/>
      <c r="F37" s="148"/>
      <c r="G37" s="149"/>
      <c r="H37" s="16"/>
      <c r="I37" s="84"/>
      <c r="J37" s="10"/>
      <c r="K37" s="10"/>
      <c r="L37" s="10"/>
    </row>
    <row r="38" spans="1:12" ht="12.75">
      <c r="A38" s="153"/>
      <c r="B38" s="146"/>
      <c r="C38" s="146"/>
      <c r="D38" s="147"/>
      <c r="E38" s="153"/>
      <c r="F38" s="146"/>
      <c r="G38" s="146"/>
      <c r="H38" s="154"/>
      <c r="I38" s="155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53"/>
      <c r="B40" s="146"/>
      <c r="C40" s="146"/>
      <c r="D40" s="147"/>
      <c r="E40" s="153"/>
      <c r="F40" s="146"/>
      <c r="G40" s="146"/>
      <c r="H40" s="154"/>
      <c r="I40" s="155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23" t="s">
        <v>233</v>
      </c>
      <c r="B44" s="124"/>
      <c r="C44" s="143" t="s">
        <v>299</v>
      </c>
      <c r="D44" s="144"/>
      <c r="E44" s="26"/>
      <c r="F44" s="145" t="s">
        <v>298</v>
      </c>
      <c r="G44" s="146"/>
      <c r="H44" s="146"/>
      <c r="I44" s="147"/>
      <c r="J44" s="10"/>
      <c r="K44" s="10"/>
      <c r="L44" s="10"/>
    </row>
    <row r="45" spans="1:12" ht="12.75">
      <c r="A45" s="92"/>
      <c r="B45" s="30"/>
      <c r="C45" s="148"/>
      <c r="D45" s="149"/>
      <c r="E45" s="16"/>
      <c r="F45" s="148"/>
      <c r="G45" s="150"/>
      <c r="H45" s="35"/>
      <c r="I45" s="96"/>
      <c r="J45" s="10"/>
      <c r="K45" s="10"/>
      <c r="L45" s="10"/>
    </row>
    <row r="46" spans="1:12" ht="12.75">
      <c r="A46" s="123" t="s">
        <v>234</v>
      </c>
      <c r="B46" s="124"/>
      <c r="C46" s="145" t="s">
        <v>301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23" t="s">
        <v>236</v>
      </c>
      <c r="B48" s="124"/>
      <c r="C48" s="130" t="s">
        <v>297</v>
      </c>
      <c r="D48" s="126"/>
      <c r="E48" s="127"/>
      <c r="F48" s="16"/>
      <c r="G48" s="48" t="s">
        <v>237</v>
      </c>
      <c r="H48" s="130" t="s">
        <v>300</v>
      </c>
      <c r="I48" s="127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23" t="s">
        <v>223</v>
      </c>
      <c r="B50" s="124"/>
      <c r="C50" s="125" t="s">
        <v>294</v>
      </c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28" t="s">
        <v>238</v>
      </c>
      <c r="B52" s="129"/>
      <c r="C52" s="130" t="s">
        <v>302</v>
      </c>
      <c r="D52" s="126"/>
      <c r="E52" s="126"/>
      <c r="F52" s="126"/>
      <c r="G52" s="126"/>
      <c r="H52" s="126"/>
      <c r="I52" s="131"/>
      <c r="J52" s="10"/>
      <c r="K52" s="10"/>
      <c r="L52" s="10"/>
    </row>
    <row r="53" spans="1:12" ht="12.75">
      <c r="A53" s="97"/>
      <c r="B53" s="20"/>
      <c r="C53" s="139" t="s">
        <v>239</v>
      </c>
      <c r="D53" s="139"/>
      <c r="E53" s="139"/>
      <c r="F53" s="139"/>
      <c r="G53" s="139"/>
      <c r="H53" s="139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32" t="s">
        <v>240</v>
      </c>
      <c r="C55" s="133"/>
      <c r="D55" s="133"/>
      <c r="E55" s="133"/>
      <c r="F55" s="46"/>
      <c r="G55" s="46"/>
      <c r="H55" s="46"/>
      <c r="I55" s="99"/>
      <c r="J55" s="10"/>
      <c r="K55" s="10"/>
      <c r="L55" s="10"/>
    </row>
    <row r="56" spans="1:12" ht="12.75">
      <c r="A56" s="97"/>
      <c r="B56" s="134" t="s">
        <v>271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.75">
      <c r="A57" s="97"/>
      <c r="B57" s="134" t="s">
        <v>272</v>
      </c>
      <c r="C57" s="135"/>
      <c r="D57" s="135"/>
      <c r="E57" s="135"/>
      <c r="F57" s="135"/>
      <c r="G57" s="135"/>
      <c r="H57" s="135"/>
      <c r="I57" s="99"/>
      <c r="J57" s="10"/>
      <c r="K57" s="10"/>
      <c r="L57" s="10"/>
    </row>
    <row r="58" spans="1:12" ht="12.75">
      <c r="A58" s="97"/>
      <c r="B58" s="134" t="s">
        <v>273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.75">
      <c r="A59" s="97"/>
      <c r="B59" s="134" t="s">
        <v>274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140" t="s">
        <v>243</v>
      </c>
      <c r="H62" s="141"/>
      <c r="I62" s="142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21"/>
      <c r="H63" s="122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workbookViewId="0" topLeftCell="A48">
      <selection activeCell="A69" sqref="A69:K120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2" width="10.140625" style="49" bestFit="1" customWidth="1"/>
    <col min="13" max="16384" width="9.140625" style="49" customWidth="1"/>
  </cols>
  <sheetData>
    <row r="1" spans="1:11" ht="12.75" customHeight="1">
      <c r="A1" s="195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296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>
      <c r="A4" s="200" t="s">
        <v>50</v>
      </c>
      <c r="B4" s="201"/>
      <c r="C4" s="201"/>
      <c r="D4" s="201"/>
      <c r="E4" s="201"/>
      <c r="F4" s="201"/>
      <c r="G4" s="201"/>
      <c r="H4" s="202"/>
      <c r="I4" s="55" t="s">
        <v>244</v>
      </c>
      <c r="J4" s="56" t="s">
        <v>283</v>
      </c>
      <c r="K4" s="57" t="s">
        <v>284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4">
        <v>2</v>
      </c>
      <c r="J5" s="53">
        <v>3</v>
      </c>
      <c r="K5" s="53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189" t="s">
        <v>51</v>
      </c>
      <c r="B7" s="190"/>
      <c r="C7" s="190"/>
      <c r="D7" s="190"/>
      <c r="E7" s="190"/>
      <c r="F7" s="190"/>
      <c r="G7" s="190"/>
      <c r="H7" s="191"/>
      <c r="I7" s="3">
        <v>1</v>
      </c>
      <c r="J7" s="6">
        <v>0</v>
      </c>
      <c r="K7" s="6">
        <v>0</v>
      </c>
    </row>
    <row r="8" spans="1:12" ht="12.75">
      <c r="A8" s="192" t="s">
        <v>8</v>
      </c>
      <c r="B8" s="193"/>
      <c r="C8" s="193"/>
      <c r="D8" s="193"/>
      <c r="E8" s="193"/>
      <c r="F8" s="193"/>
      <c r="G8" s="193"/>
      <c r="H8" s="194"/>
      <c r="I8" s="1">
        <v>2</v>
      </c>
      <c r="J8" s="50">
        <f>J9+J16+J26+J35+J39</f>
        <v>1428139813</v>
      </c>
      <c r="K8" s="50">
        <f>K9+K16+K26+K35+K39</f>
        <v>1271427246</v>
      </c>
      <c r="L8" s="118"/>
    </row>
    <row r="9" spans="1:12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50">
        <f>SUM(J10:J15)</f>
        <v>0</v>
      </c>
      <c r="K9" s="50">
        <f>SUM(K10:K15)</f>
        <v>0</v>
      </c>
      <c r="L9" s="118"/>
    </row>
    <row r="10" spans="1:12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0</v>
      </c>
      <c r="L10" s="118"/>
    </row>
    <row r="11" spans="1:12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0</v>
      </c>
      <c r="K11" s="7">
        <v>0</v>
      </c>
      <c r="L11" s="118"/>
    </row>
    <row r="12" spans="1:12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0</v>
      </c>
      <c r="K12" s="7">
        <v>0</v>
      </c>
      <c r="L12" s="118"/>
    </row>
    <row r="13" spans="1:12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  <c r="L13" s="118"/>
    </row>
    <row r="14" spans="1:12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0</v>
      </c>
      <c r="K14" s="7">
        <v>0</v>
      </c>
      <c r="L14" s="118"/>
    </row>
    <row r="15" spans="1:12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0</v>
      </c>
      <c r="K15" s="7">
        <v>0</v>
      </c>
      <c r="L15" s="118"/>
    </row>
    <row r="16" spans="1:12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50">
        <f>SUM(J17:J25)</f>
        <v>1428139813</v>
      </c>
      <c r="K16" s="50">
        <f>SUM(K17:K25)</f>
        <v>1271427246</v>
      </c>
      <c r="L16" s="118"/>
    </row>
    <row r="17" spans="1:12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0</v>
      </c>
      <c r="K17" s="7">
        <v>0</v>
      </c>
      <c r="L17" s="118"/>
    </row>
    <row r="18" spans="1:12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0</v>
      </c>
      <c r="K18" s="7">
        <v>0</v>
      </c>
      <c r="L18" s="118"/>
    </row>
    <row r="19" spans="1:12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1428110638</v>
      </c>
      <c r="K19" s="7">
        <v>1271402945</v>
      </c>
      <c r="L19" s="118"/>
    </row>
    <row r="20" spans="1:12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29175</v>
      </c>
      <c r="K20" s="7">
        <v>24301</v>
      </c>
      <c r="L20" s="118"/>
    </row>
    <row r="21" spans="1:12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  <c r="L21" s="118"/>
    </row>
    <row r="22" spans="1:12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0</v>
      </c>
      <c r="K22" s="7">
        <v>0</v>
      </c>
      <c r="L22" s="118"/>
    </row>
    <row r="23" spans="1:12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0</v>
      </c>
      <c r="K23" s="7">
        <v>0</v>
      </c>
      <c r="L23" s="118"/>
    </row>
    <row r="24" spans="1:12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0</v>
      </c>
      <c r="K24" s="7">
        <v>0</v>
      </c>
      <c r="L24" s="118"/>
    </row>
    <row r="25" spans="1:12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0</v>
      </c>
      <c r="K25" s="7">
        <v>0</v>
      </c>
      <c r="L25" s="118"/>
    </row>
    <row r="26" spans="1:12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50">
        <f>SUM(J27:J34)</f>
        <v>0</v>
      </c>
      <c r="K26" s="50">
        <f>SUM(K27:K34)</f>
        <v>0</v>
      </c>
      <c r="L26" s="118"/>
    </row>
    <row r="27" spans="1:12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0</v>
      </c>
      <c r="K27" s="7">
        <v>0</v>
      </c>
      <c r="L27" s="118"/>
    </row>
    <row r="28" spans="1:12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0</v>
      </c>
      <c r="K28" s="7">
        <v>0</v>
      </c>
      <c r="L28" s="118"/>
    </row>
    <row r="29" spans="1:12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0</v>
      </c>
      <c r="K29" s="7">
        <v>0</v>
      </c>
      <c r="L29" s="118"/>
    </row>
    <row r="30" spans="1:12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0</v>
      </c>
      <c r="K30" s="7">
        <v>0</v>
      </c>
      <c r="L30" s="118"/>
    </row>
    <row r="31" spans="1:12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0</v>
      </c>
      <c r="K31" s="7">
        <v>0</v>
      </c>
      <c r="L31" s="118"/>
    </row>
    <row r="32" spans="1:12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0</v>
      </c>
      <c r="K32" s="7">
        <v>0</v>
      </c>
      <c r="L32" s="118"/>
    </row>
    <row r="33" spans="1:12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0</v>
      </c>
      <c r="K33" s="7">
        <v>0</v>
      </c>
      <c r="L33" s="118"/>
    </row>
    <row r="34" spans="1:12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>
        <v>0</v>
      </c>
      <c r="L34" s="118"/>
    </row>
    <row r="35" spans="1:12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50">
        <f>SUM(J36:J38)</f>
        <v>0</v>
      </c>
      <c r="K35" s="50">
        <f>SUM(K36:K38)</f>
        <v>0</v>
      </c>
      <c r="L35" s="118"/>
    </row>
    <row r="36" spans="1:12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  <c r="L36" s="118"/>
    </row>
    <row r="37" spans="1:12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0</v>
      </c>
      <c r="K37" s="7">
        <v>0</v>
      </c>
      <c r="L37" s="118"/>
    </row>
    <row r="38" spans="1:12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0</v>
      </c>
      <c r="K38" s="7">
        <v>0</v>
      </c>
      <c r="L38" s="118"/>
    </row>
    <row r="39" spans="1:12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0</v>
      </c>
      <c r="K39" s="7">
        <v>0</v>
      </c>
      <c r="L39" s="118"/>
    </row>
    <row r="40" spans="1:12" ht="12.75">
      <c r="A40" s="192" t="s">
        <v>206</v>
      </c>
      <c r="B40" s="193"/>
      <c r="C40" s="193"/>
      <c r="D40" s="193"/>
      <c r="E40" s="193"/>
      <c r="F40" s="193"/>
      <c r="G40" s="193"/>
      <c r="H40" s="194"/>
      <c r="I40" s="1">
        <v>34</v>
      </c>
      <c r="J40" s="50">
        <f>J41+J49+J56+J64</f>
        <v>63278551</v>
      </c>
      <c r="K40" s="50">
        <f>K41+K49+K56+K64</f>
        <v>97849622</v>
      </c>
      <c r="L40" s="118"/>
    </row>
    <row r="41" spans="1:12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50">
        <f>SUM(J42:J48)</f>
        <v>10805560</v>
      </c>
      <c r="K41" s="50">
        <f>SUM(K42:K48)</f>
        <v>7786690</v>
      </c>
      <c r="L41" s="118"/>
    </row>
    <row r="42" spans="1:12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10805560</v>
      </c>
      <c r="K42" s="7">
        <v>7786690</v>
      </c>
      <c r="L42" s="118"/>
    </row>
    <row r="43" spans="1:12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0</v>
      </c>
      <c r="K43" s="7">
        <v>0</v>
      </c>
      <c r="L43" s="118"/>
    </row>
    <row r="44" spans="1:12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0</v>
      </c>
      <c r="K44" s="7">
        <v>0</v>
      </c>
      <c r="L44" s="118"/>
    </row>
    <row r="45" spans="1:12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0</v>
      </c>
      <c r="K45" s="7">
        <v>0</v>
      </c>
      <c r="L45" s="118"/>
    </row>
    <row r="46" spans="1:12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0</v>
      </c>
      <c r="K46" s="7">
        <v>0</v>
      </c>
      <c r="L46" s="118"/>
    </row>
    <row r="47" spans="1:12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7">
        <v>0</v>
      </c>
      <c r="L47" s="118"/>
    </row>
    <row r="48" spans="1:12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  <c r="L48" s="118"/>
    </row>
    <row r="49" spans="1:12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50">
        <f>SUM(J50:J55)</f>
        <v>8558419</v>
      </c>
      <c r="K49" s="50">
        <f>SUM(K50:K55)</f>
        <v>8100908</v>
      </c>
      <c r="L49" s="118"/>
    </row>
    <row r="50" spans="1:12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0</v>
      </c>
      <c r="K50" s="7">
        <v>1356715</v>
      </c>
      <c r="L50" s="118"/>
    </row>
    <row r="51" spans="1:12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6146398</v>
      </c>
      <c r="K51" s="7">
        <v>5248421</v>
      </c>
      <c r="L51" s="118"/>
    </row>
    <row r="52" spans="1:12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0</v>
      </c>
      <c r="K52" s="7">
        <v>0</v>
      </c>
      <c r="L52" s="118"/>
    </row>
    <row r="53" spans="1:12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16753</v>
      </c>
      <c r="K53" s="7">
        <v>11916</v>
      </c>
      <c r="L53" s="118"/>
    </row>
    <row r="54" spans="1:12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42356</v>
      </c>
      <c r="K54" s="7">
        <v>42780</v>
      </c>
      <c r="L54" s="118"/>
    </row>
    <row r="55" spans="1:12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2352912</v>
      </c>
      <c r="K55" s="7">
        <v>1441076</v>
      </c>
      <c r="L55" s="118"/>
    </row>
    <row r="56" spans="1:12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50">
        <f>SUM(J57:J63)</f>
        <v>7168536</v>
      </c>
      <c r="K56" s="50">
        <f>SUM(K57:K63)</f>
        <v>6490225</v>
      </c>
      <c r="L56" s="118"/>
    </row>
    <row r="57" spans="1:12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/>
      <c r="L57" s="118"/>
    </row>
    <row r="58" spans="1:12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0</v>
      </c>
      <c r="K58" s="7"/>
      <c r="L58" s="118"/>
    </row>
    <row r="59" spans="1:12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/>
      <c r="L59" s="118"/>
    </row>
    <row r="60" spans="1:12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0</v>
      </c>
      <c r="K60" s="7"/>
      <c r="L60" s="118"/>
    </row>
    <row r="61" spans="1:12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0</v>
      </c>
      <c r="K61" s="7"/>
      <c r="L61" s="118"/>
    </row>
    <row r="62" spans="1:12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7168536</v>
      </c>
      <c r="K62" s="7">
        <v>6490225</v>
      </c>
      <c r="L62" s="118"/>
    </row>
    <row r="63" spans="1:12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/>
      <c r="L63" s="118"/>
    </row>
    <row r="64" spans="1:12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36746036</v>
      </c>
      <c r="K64" s="7">
        <v>75471799</v>
      </c>
      <c r="L64" s="118"/>
    </row>
    <row r="65" spans="1:12" ht="12.75">
      <c r="A65" s="192" t="s">
        <v>47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>
        <v>6881560</v>
      </c>
      <c r="K65" s="7">
        <v>3841945</v>
      </c>
      <c r="L65" s="118"/>
    </row>
    <row r="66" spans="1:12" ht="12.75">
      <c r="A66" s="192" t="s">
        <v>207</v>
      </c>
      <c r="B66" s="193"/>
      <c r="C66" s="193"/>
      <c r="D66" s="193"/>
      <c r="E66" s="193"/>
      <c r="F66" s="193"/>
      <c r="G66" s="193"/>
      <c r="H66" s="194"/>
      <c r="I66" s="1">
        <v>60</v>
      </c>
      <c r="J66" s="50">
        <f>J7+J8+J40+J65</f>
        <v>1498299924</v>
      </c>
      <c r="K66" s="50">
        <f>K7+K8+K40+K65</f>
        <v>1373118813</v>
      </c>
      <c r="L66" s="118"/>
    </row>
    <row r="67" spans="1:12" ht="12.75">
      <c r="A67" s="206" t="s">
        <v>82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>
        <v>0</v>
      </c>
      <c r="K67" s="8">
        <v>0</v>
      </c>
      <c r="L67" s="118"/>
    </row>
    <row r="68" spans="1:12" ht="12.75">
      <c r="A68" s="209" t="s">
        <v>49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  <c r="L68" s="118"/>
    </row>
    <row r="69" spans="1:12" ht="12.75">
      <c r="A69" s="189" t="s">
        <v>160</v>
      </c>
      <c r="B69" s="190"/>
      <c r="C69" s="190"/>
      <c r="D69" s="190"/>
      <c r="E69" s="190"/>
      <c r="F69" s="190"/>
      <c r="G69" s="190"/>
      <c r="H69" s="191"/>
      <c r="I69" s="3">
        <v>62</v>
      </c>
      <c r="J69" s="51">
        <f>J70+J71+J72+J78+J79+J82+J85</f>
        <v>666502232</v>
      </c>
      <c r="K69" s="51">
        <f>K70+K71+K72+K78+K79+K82+K85</f>
        <v>622503453</v>
      </c>
      <c r="L69" s="118"/>
    </row>
    <row r="70" spans="1:12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436667250</v>
      </c>
      <c r="K70" s="7">
        <v>436667250</v>
      </c>
      <c r="L70" s="118"/>
    </row>
    <row r="71" spans="1:12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68425976</v>
      </c>
      <c r="K71" s="7">
        <v>68425976</v>
      </c>
      <c r="L71" s="118"/>
    </row>
    <row r="72" spans="1:12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50">
        <f>J73+J74-J75+J76+J77</f>
        <v>55000000</v>
      </c>
      <c r="K72" s="50">
        <f>K73+K74-K75+K76+K77</f>
        <v>55000000</v>
      </c>
      <c r="L72" s="118"/>
    </row>
    <row r="73" spans="1:12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0</v>
      </c>
      <c r="K73" s="7"/>
      <c r="L73" s="118"/>
    </row>
    <row r="74" spans="1:12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996600</v>
      </c>
      <c r="K74" s="7">
        <v>996600</v>
      </c>
      <c r="L74" s="118"/>
    </row>
    <row r="75" spans="1:12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996600</v>
      </c>
      <c r="K75" s="7">
        <v>996600</v>
      </c>
      <c r="L75" s="118"/>
    </row>
    <row r="76" spans="1:12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0</v>
      </c>
      <c r="K76" s="7">
        <v>0</v>
      </c>
      <c r="L76" s="118"/>
    </row>
    <row r="77" spans="1:12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55000000</v>
      </c>
      <c r="K77" s="7">
        <v>55000000</v>
      </c>
      <c r="L77" s="118"/>
    </row>
    <row r="78" spans="1:12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54833836</v>
      </c>
      <c r="K78" s="7">
        <v>-8081787</v>
      </c>
      <c r="L78" s="118"/>
    </row>
    <row r="79" spans="1:12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50">
        <f>J80-J81</f>
        <v>10967347</v>
      </c>
      <c r="K79" s="50">
        <f>K80-K81</f>
        <v>51575169</v>
      </c>
      <c r="L79" s="118"/>
    </row>
    <row r="80" spans="1:12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10967347</v>
      </c>
      <c r="K80" s="7">
        <v>51575169</v>
      </c>
      <c r="L80" s="118"/>
    </row>
    <row r="81" spans="1:12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0</v>
      </c>
      <c r="K81" s="7">
        <v>0</v>
      </c>
      <c r="L81" s="118"/>
    </row>
    <row r="82" spans="1:12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50">
        <f>J83-J84</f>
        <v>40607823</v>
      </c>
      <c r="K82" s="50">
        <f>K83-K84</f>
        <v>18916845</v>
      </c>
      <c r="L82" s="118"/>
    </row>
    <row r="83" spans="1:12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40607823</v>
      </c>
      <c r="K83" s="7">
        <v>18916845</v>
      </c>
      <c r="L83" s="118"/>
    </row>
    <row r="84" spans="1:12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  <c r="L84" s="118"/>
    </row>
    <row r="85" spans="1:12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0</v>
      </c>
      <c r="K85" s="7">
        <v>0</v>
      </c>
      <c r="L85" s="118"/>
    </row>
    <row r="86" spans="1:12" ht="12.75">
      <c r="A86" s="192" t="s">
        <v>13</v>
      </c>
      <c r="B86" s="193"/>
      <c r="C86" s="193"/>
      <c r="D86" s="193"/>
      <c r="E86" s="193"/>
      <c r="F86" s="193"/>
      <c r="G86" s="193"/>
      <c r="H86" s="194"/>
      <c r="I86" s="1">
        <v>79</v>
      </c>
      <c r="J86" s="50">
        <f>SUM(J87:J89)</f>
        <v>0</v>
      </c>
      <c r="K86" s="50">
        <f>SUM(K87:K89)</f>
        <v>0</v>
      </c>
      <c r="L86" s="118"/>
    </row>
    <row r="87" spans="1:12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0</v>
      </c>
      <c r="K87" s="7">
        <v>0</v>
      </c>
      <c r="L87" s="118"/>
    </row>
    <row r="88" spans="1:12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0</v>
      </c>
      <c r="L88" s="118"/>
    </row>
    <row r="89" spans="1:12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0</v>
      </c>
      <c r="K89" s="7">
        <v>0</v>
      </c>
      <c r="L89" s="118"/>
    </row>
    <row r="90" spans="1:12" ht="12.75">
      <c r="A90" s="192" t="s">
        <v>14</v>
      </c>
      <c r="B90" s="193"/>
      <c r="C90" s="193"/>
      <c r="D90" s="193"/>
      <c r="E90" s="193"/>
      <c r="F90" s="193"/>
      <c r="G90" s="193"/>
      <c r="H90" s="194"/>
      <c r="I90" s="1">
        <v>83</v>
      </c>
      <c r="J90" s="50">
        <f>SUM(J91:J99)</f>
        <v>737909247</v>
      </c>
      <c r="K90" s="50">
        <f>SUM(K91:K99)</f>
        <v>694046691</v>
      </c>
      <c r="L90" s="118"/>
    </row>
    <row r="91" spans="1:12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>
        <v>0</v>
      </c>
      <c r="L91" s="118"/>
    </row>
    <row r="92" spans="1:12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>
        <v>0</v>
      </c>
      <c r="L92" s="118"/>
    </row>
    <row r="93" spans="1:12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737909247</v>
      </c>
      <c r="K93" s="7">
        <v>694046691</v>
      </c>
      <c r="L93" s="118"/>
    </row>
    <row r="94" spans="1:12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  <c r="L94" s="118"/>
    </row>
    <row r="95" spans="1:12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0</v>
      </c>
      <c r="K95" s="7">
        <v>0</v>
      </c>
      <c r="L95" s="118"/>
    </row>
    <row r="96" spans="1:12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  <c r="L96" s="118"/>
    </row>
    <row r="97" spans="1:12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  <c r="L97" s="118"/>
    </row>
    <row r="98" spans="1:12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0</v>
      </c>
      <c r="K98" s="7">
        <v>0</v>
      </c>
      <c r="L98" s="118"/>
    </row>
    <row r="99" spans="1:12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0</v>
      </c>
      <c r="K99" s="7">
        <v>0</v>
      </c>
      <c r="L99" s="118"/>
    </row>
    <row r="100" spans="1:12" ht="12.75">
      <c r="A100" s="192" t="s">
        <v>15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50">
        <f>SUM(J101:J112)</f>
        <v>88461404</v>
      </c>
      <c r="K100" s="50">
        <f>SUM(K101:K112)</f>
        <v>52070567</v>
      </c>
      <c r="L100" s="118"/>
    </row>
    <row r="101" spans="1:12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55566</v>
      </c>
      <c r="K101" s="7">
        <v>6910290</v>
      </c>
      <c r="L101" s="118"/>
    </row>
    <row r="102" spans="1:12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0</v>
      </c>
      <c r="K102" s="7">
        <v>0</v>
      </c>
      <c r="L102" s="118"/>
    </row>
    <row r="103" spans="1:12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67252685</v>
      </c>
      <c r="K103" s="7">
        <v>30444505</v>
      </c>
      <c r="L103" s="118"/>
    </row>
    <row r="104" spans="1:12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7811867</v>
      </c>
      <c r="K104" s="7">
        <v>7072561</v>
      </c>
      <c r="L104" s="118"/>
    </row>
    <row r="105" spans="1:12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7911957</v>
      </c>
      <c r="K105" s="7">
        <v>2983366</v>
      </c>
      <c r="L105" s="118"/>
    </row>
    <row r="106" spans="1:12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0</v>
      </c>
      <c r="K106" s="7">
        <v>0</v>
      </c>
      <c r="L106" s="118"/>
    </row>
    <row r="107" spans="1:12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0</v>
      </c>
      <c r="K107" s="7">
        <v>0</v>
      </c>
      <c r="L107" s="118"/>
    </row>
    <row r="108" spans="1:12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5300988</v>
      </c>
      <c r="K108" s="7">
        <v>4523360</v>
      </c>
      <c r="L108" s="118"/>
    </row>
    <row r="109" spans="1:12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61921</v>
      </c>
      <c r="K109" s="7">
        <v>60224</v>
      </c>
      <c r="L109" s="118"/>
    </row>
    <row r="110" spans="1:12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30909</v>
      </c>
      <c r="K110" s="7">
        <v>30909</v>
      </c>
      <c r="L110" s="118"/>
    </row>
    <row r="111" spans="1:12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  <c r="L111" s="118"/>
    </row>
    <row r="112" spans="1:12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35511</v>
      </c>
      <c r="K112" s="7">
        <v>45352</v>
      </c>
      <c r="L112" s="118"/>
    </row>
    <row r="113" spans="1:12" ht="12.75">
      <c r="A113" s="192" t="s">
        <v>1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7">
        <v>5427041</v>
      </c>
      <c r="K113" s="7">
        <v>4498102</v>
      </c>
      <c r="L113" s="118"/>
    </row>
    <row r="114" spans="1:12" ht="12.75">
      <c r="A114" s="192" t="s">
        <v>19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50">
        <f>J69+J86+J90+J100+J113</f>
        <v>1498299924</v>
      </c>
      <c r="K114" s="50">
        <f>K69+K86+K90+K100+K113</f>
        <v>1373118813</v>
      </c>
      <c r="L114" s="118"/>
    </row>
    <row r="115" spans="1:12" ht="12.75">
      <c r="A115" s="217" t="s">
        <v>48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v>0</v>
      </c>
      <c r="K115" s="8">
        <v>0</v>
      </c>
      <c r="L115" s="118"/>
    </row>
    <row r="116" spans="1:12" ht="12.75">
      <c r="A116" s="209" t="s">
        <v>275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  <c r="L116" s="118"/>
    </row>
    <row r="117" spans="1:12" ht="12.75">
      <c r="A117" s="189" t="s">
        <v>155</v>
      </c>
      <c r="B117" s="190"/>
      <c r="C117" s="190"/>
      <c r="D117" s="190"/>
      <c r="E117" s="190"/>
      <c r="F117" s="190"/>
      <c r="G117" s="190"/>
      <c r="H117" s="190"/>
      <c r="I117" s="223"/>
      <c r="J117" s="223"/>
      <c r="K117" s="224"/>
      <c r="L117" s="118"/>
    </row>
    <row r="118" spans="1:12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  <c r="L118" s="118"/>
    </row>
    <row r="119" spans="1:12" ht="12.75">
      <c r="A119" s="225" t="s">
        <v>4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  <c r="L119" s="118"/>
    </row>
    <row r="120" spans="1:12" ht="12.75">
      <c r="A120" s="228" t="s">
        <v>276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118"/>
    </row>
    <row r="121" spans="1:12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1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35:K35 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E46">
      <selection activeCell="A1" sqref="A1:M1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customWidth="1"/>
    <col min="13" max="13" width="11.00390625" style="49" customWidth="1"/>
    <col min="14" max="16384" width="9.140625" style="49" customWidth="1"/>
  </cols>
  <sheetData>
    <row r="1" spans="1:13" ht="16.5" customHeight="1">
      <c r="A1" s="195" t="s">
        <v>128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40" t="s">
        <v>303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0" t="s">
        <v>296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31" t="s">
        <v>50</v>
      </c>
      <c r="B4" s="231"/>
      <c r="C4" s="231"/>
      <c r="D4" s="231"/>
      <c r="E4" s="231"/>
      <c r="F4" s="231"/>
      <c r="G4" s="231"/>
      <c r="H4" s="231"/>
      <c r="I4" s="55" t="s">
        <v>245</v>
      </c>
      <c r="J4" s="232" t="s">
        <v>283</v>
      </c>
      <c r="K4" s="232"/>
      <c r="L4" s="232" t="s">
        <v>284</v>
      </c>
      <c r="M4" s="232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189" t="s">
        <v>20</v>
      </c>
      <c r="B7" s="190"/>
      <c r="C7" s="190"/>
      <c r="D7" s="190"/>
      <c r="E7" s="190"/>
      <c r="F7" s="190"/>
      <c r="G7" s="190"/>
      <c r="H7" s="191"/>
      <c r="I7" s="3">
        <v>111</v>
      </c>
      <c r="J7" s="51">
        <f>SUM(J8:J9)</f>
        <v>126430564</v>
      </c>
      <c r="K7" s="51">
        <f>SUM(K8:K9)</f>
        <v>62235844</v>
      </c>
      <c r="L7" s="51">
        <f>SUM(L8:L9)</f>
        <v>145123255</v>
      </c>
      <c r="M7" s="51">
        <f>SUM(M8:M9)</f>
        <v>58645044</v>
      </c>
      <c r="N7" s="118"/>
      <c r="O7" s="118"/>
    </row>
    <row r="8" spans="1:15" ht="12.75">
      <c r="A8" s="192" t="s">
        <v>126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125359181</v>
      </c>
      <c r="K8" s="7">
        <v>61624431</v>
      </c>
      <c r="L8" s="7">
        <v>143149024</v>
      </c>
      <c r="M8" s="7">
        <v>58327246</v>
      </c>
      <c r="N8" s="118"/>
      <c r="O8" s="118"/>
    </row>
    <row r="9" spans="1:15" ht="12.75">
      <c r="A9" s="192" t="s">
        <v>94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1071383</v>
      </c>
      <c r="K9" s="7">
        <v>611413</v>
      </c>
      <c r="L9" s="7">
        <v>1974231</v>
      </c>
      <c r="M9" s="7">
        <v>317798</v>
      </c>
      <c r="N9" s="118"/>
      <c r="O9" s="118"/>
    </row>
    <row r="10" spans="1:15" ht="12.75">
      <c r="A10" s="192" t="s">
        <v>7</v>
      </c>
      <c r="B10" s="193"/>
      <c r="C10" s="193"/>
      <c r="D10" s="193"/>
      <c r="E10" s="193"/>
      <c r="F10" s="193"/>
      <c r="G10" s="193"/>
      <c r="H10" s="194"/>
      <c r="I10" s="1">
        <v>114</v>
      </c>
      <c r="J10" s="50">
        <f>J11+J12+J16+J20+J21+J22+J25+J26</f>
        <v>84302722</v>
      </c>
      <c r="K10" s="50">
        <f>K11+K12+K16+K20+K21+K22+K25+K26</f>
        <v>44361375</v>
      </c>
      <c r="L10" s="50">
        <f>L11+L12+L16+L20+L21+L22+L25+L26</f>
        <v>112686874</v>
      </c>
      <c r="M10" s="50">
        <f>M11+M12+M16+M20+M21+M22+M25+M26</f>
        <v>51072330</v>
      </c>
      <c r="N10" s="118"/>
      <c r="O10" s="118"/>
    </row>
    <row r="11" spans="1:15" ht="12.75">
      <c r="A11" s="192" t="s">
        <v>95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18"/>
      <c r="O11" s="118"/>
    </row>
    <row r="12" spans="1:15" ht="12.75">
      <c r="A12" s="192" t="s">
        <v>16</v>
      </c>
      <c r="B12" s="193"/>
      <c r="C12" s="193"/>
      <c r="D12" s="193"/>
      <c r="E12" s="193"/>
      <c r="F12" s="193"/>
      <c r="G12" s="193"/>
      <c r="H12" s="194"/>
      <c r="I12" s="1">
        <v>116</v>
      </c>
      <c r="J12" s="50">
        <f>SUM(J13:J15)</f>
        <v>22409667</v>
      </c>
      <c r="K12" s="50">
        <f>SUM(K13:K15)</f>
        <v>12357131</v>
      </c>
      <c r="L12" s="50">
        <f>SUM(L13:L15)</f>
        <v>52616929</v>
      </c>
      <c r="M12" s="50">
        <f>SUM(M13:M15)</f>
        <v>22982604</v>
      </c>
      <c r="N12" s="118"/>
      <c r="O12" s="118"/>
    </row>
    <row r="13" spans="1:15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5844793</v>
      </c>
      <c r="K13" s="7">
        <v>3324441</v>
      </c>
      <c r="L13" s="7">
        <v>20319051</v>
      </c>
      <c r="M13" s="7">
        <v>9802087</v>
      </c>
      <c r="N13" s="118"/>
      <c r="O13" s="118"/>
    </row>
    <row r="14" spans="1:15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0</v>
      </c>
      <c r="K14" s="7">
        <v>0</v>
      </c>
      <c r="L14" s="7">
        <v>2867068</v>
      </c>
      <c r="M14" s="7">
        <v>1053310</v>
      </c>
      <c r="N14" s="118"/>
      <c r="O14" s="118"/>
    </row>
    <row r="15" spans="1:15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16564874</v>
      </c>
      <c r="K15" s="7">
        <v>9032690</v>
      </c>
      <c r="L15" s="7">
        <v>29430810</v>
      </c>
      <c r="M15" s="7">
        <v>12127207</v>
      </c>
      <c r="N15" s="118"/>
      <c r="O15" s="118"/>
    </row>
    <row r="16" spans="1:15" ht="12.75">
      <c r="A16" s="192" t="s">
        <v>17</v>
      </c>
      <c r="B16" s="193"/>
      <c r="C16" s="193"/>
      <c r="D16" s="193"/>
      <c r="E16" s="193"/>
      <c r="F16" s="193"/>
      <c r="G16" s="193"/>
      <c r="H16" s="194"/>
      <c r="I16" s="1">
        <v>120</v>
      </c>
      <c r="J16" s="50">
        <f>SUM(J17:J19)</f>
        <v>26374054</v>
      </c>
      <c r="K16" s="50">
        <f>SUM(K17:K19)</f>
        <v>13820371</v>
      </c>
      <c r="L16" s="50">
        <f>SUM(L17:L19)</f>
        <v>25687749</v>
      </c>
      <c r="M16" s="50">
        <f>SUM(M17:M19)</f>
        <v>12121737</v>
      </c>
      <c r="N16" s="118"/>
      <c r="O16" s="118"/>
    </row>
    <row r="17" spans="1:15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25661653</v>
      </c>
      <c r="K17" s="7">
        <v>13311012</v>
      </c>
      <c r="L17" s="7">
        <v>25306660</v>
      </c>
      <c r="M17" s="7">
        <v>11936067</v>
      </c>
      <c r="N17" s="118"/>
      <c r="O17" s="118"/>
    </row>
    <row r="18" spans="1:15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522393</v>
      </c>
      <c r="K18" s="7">
        <v>377305</v>
      </c>
      <c r="L18" s="7">
        <v>263732</v>
      </c>
      <c r="M18" s="7">
        <v>128353</v>
      </c>
      <c r="N18" s="118"/>
      <c r="O18" s="118"/>
    </row>
    <row r="19" spans="1:15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190008</v>
      </c>
      <c r="K19" s="7">
        <v>132054</v>
      </c>
      <c r="L19" s="7">
        <v>117357</v>
      </c>
      <c r="M19" s="7">
        <v>57317</v>
      </c>
      <c r="N19" s="118"/>
      <c r="O19" s="118"/>
    </row>
    <row r="20" spans="1:15" ht="12.75">
      <c r="A20" s="192" t="s">
        <v>96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26075726</v>
      </c>
      <c r="K20" s="7">
        <v>13313001</v>
      </c>
      <c r="L20" s="7">
        <v>25703437</v>
      </c>
      <c r="M20" s="7">
        <v>12022072</v>
      </c>
      <c r="N20" s="118"/>
      <c r="O20" s="118"/>
    </row>
    <row r="21" spans="1:15" ht="12.75">
      <c r="A21" s="192" t="s">
        <v>97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8190177</v>
      </c>
      <c r="K21" s="7">
        <v>4595557</v>
      </c>
      <c r="L21" s="7">
        <v>7821405</v>
      </c>
      <c r="M21" s="7">
        <v>3618164</v>
      </c>
      <c r="N21" s="118"/>
      <c r="O21" s="118"/>
    </row>
    <row r="22" spans="1:15" ht="12.75">
      <c r="A22" s="192" t="s">
        <v>18</v>
      </c>
      <c r="B22" s="193"/>
      <c r="C22" s="193"/>
      <c r="D22" s="193"/>
      <c r="E22" s="193"/>
      <c r="F22" s="193"/>
      <c r="G22" s="193"/>
      <c r="H22" s="19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N22" s="118"/>
      <c r="O22" s="118"/>
    </row>
    <row r="23" spans="1:15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18"/>
      <c r="O23" s="118"/>
    </row>
    <row r="24" spans="1:15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0</v>
      </c>
      <c r="K24" s="7">
        <v>0</v>
      </c>
      <c r="L24" s="7">
        <v>0</v>
      </c>
      <c r="M24" s="7">
        <v>0</v>
      </c>
      <c r="N24" s="118"/>
      <c r="O24" s="118"/>
    </row>
    <row r="25" spans="1:15" ht="12.75">
      <c r="A25" s="192" t="s">
        <v>98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>
        <v>0</v>
      </c>
      <c r="K25" s="7">
        <v>0</v>
      </c>
      <c r="L25" s="7">
        <v>0</v>
      </c>
      <c r="M25" s="7">
        <v>0</v>
      </c>
      <c r="N25" s="118"/>
      <c r="O25" s="118"/>
    </row>
    <row r="26" spans="1:15" ht="12.75">
      <c r="A26" s="192" t="s">
        <v>41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>
        <v>1253098</v>
      </c>
      <c r="K26" s="7">
        <v>275315</v>
      </c>
      <c r="L26" s="7">
        <v>857354</v>
      </c>
      <c r="M26" s="7">
        <v>327753</v>
      </c>
      <c r="N26" s="118"/>
      <c r="O26" s="118"/>
    </row>
    <row r="27" spans="1:15" ht="12.75">
      <c r="A27" s="192" t="s">
        <v>179</v>
      </c>
      <c r="B27" s="193"/>
      <c r="C27" s="193"/>
      <c r="D27" s="193"/>
      <c r="E27" s="193"/>
      <c r="F27" s="193"/>
      <c r="G27" s="193"/>
      <c r="H27" s="194"/>
      <c r="I27" s="1">
        <v>131</v>
      </c>
      <c r="J27" s="50">
        <f>SUM(J28:J32)</f>
        <v>444381</v>
      </c>
      <c r="K27" s="50">
        <f>SUM(K28:K32)</f>
        <v>436717</v>
      </c>
      <c r="L27" s="50">
        <f>SUM(L28:L32)</f>
        <v>58284</v>
      </c>
      <c r="M27" s="50">
        <f>SUM(M28:M32)</f>
        <v>543</v>
      </c>
      <c r="N27" s="118"/>
      <c r="O27" s="118"/>
    </row>
    <row r="28" spans="1:15" ht="24" customHeight="1">
      <c r="A28" s="192" t="s">
        <v>193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>
        <v>427496</v>
      </c>
      <c r="K28" s="7">
        <v>427496</v>
      </c>
      <c r="L28" s="7">
        <v>15731</v>
      </c>
      <c r="M28" s="7">
        <v>15731</v>
      </c>
      <c r="N28" s="118"/>
      <c r="O28" s="118"/>
    </row>
    <row r="29" spans="1:15" ht="26.25" customHeight="1">
      <c r="A29" s="192" t="s">
        <v>129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16885</v>
      </c>
      <c r="K29" s="7">
        <v>9221</v>
      </c>
      <c r="L29" s="7">
        <v>42553</v>
      </c>
      <c r="M29" s="7">
        <v>-15188</v>
      </c>
      <c r="N29" s="118"/>
      <c r="O29" s="118"/>
    </row>
    <row r="30" spans="1:15" ht="12.75">
      <c r="A30" s="192" t="s">
        <v>115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18"/>
      <c r="O30" s="118"/>
    </row>
    <row r="31" spans="1:15" ht="12.75">
      <c r="A31" s="192" t="s">
        <v>189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18"/>
      <c r="O31" s="118"/>
    </row>
    <row r="32" spans="1:15" ht="12.75">
      <c r="A32" s="192" t="s">
        <v>116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18"/>
      <c r="O32" s="118"/>
    </row>
    <row r="33" spans="1:15" ht="12.75">
      <c r="A33" s="192" t="s">
        <v>180</v>
      </c>
      <c r="B33" s="193"/>
      <c r="C33" s="193"/>
      <c r="D33" s="193"/>
      <c r="E33" s="193"/>
      <c r="F33" s="193"/>
      <c r="G33" s="193"/>
      <c r="H33" s="194"/>
      <c r="I33" s="1">
        <v>137</v>
      </c>
      <c r="J33" s="50">
        <f>SUM(J34:J37)</f>
        <v>15672296</v>
      </c>
      <c r="K33" s="50">
        <f>SUM(K34:K37)</f>
        <v>8454798</v>
      </c>
      <c r="L33" s="50">
        <f>SUM(L34:L37)</f>
        <v>13577820</v>
      </c>
      <c r="M33" s="50">
        <f>SUM(M34:M37)</f>
        <v>6319299</v>
      </c>
      <c r="N33" s="118"/>
      <c r="O33" s="118"/>
    </row>
    <row r="34" spans="1:15" ht="12.75">
      <c r="A34" s="192" t="s">
        <v>57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>
        <v>0</v>
      </c>
      <c r="K34" s="7">
        <v>0</v>
      </c>
      <c r="L34" s="7">
        <v>0</v>
      </c>
      <c r="M34" s="7">
        <v>0</v>
      </c>
      <c r="N34" s="118"/>
      <c r="O34" s="118"/>
    </row>
    <row r="35" spans="1:15" ht="24" customHeight="1">
      <c r="A35" s="192" t="s">
        <v>56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15672296</v>
      </c>
      <c r="K35" s="7">
        <v>8454798</v>
      </c>
      <c r="L35" s="7">
        <v>13577820</v>
      </c>
      <c r="M35" s="7">
        <v>6319299</v>
      </c>
      <c r="N35" s="118"/>
      <c r="O35" s="118"/>
    </row>
    <row r="36" spans="1:15" ht="12.75">
      <c r="A36" s="192" t="s">
        <v>190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18"/>
      <c r="O36" s="118"/>
    </row>
    <row r="37" spans="1:15" ht="12.75">
      <c r="A37" s="192" t="s">
        <v>58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18"/>
      <c r="O37" s="118"/>
    </row>
    <row r="38" spans="1:15" ht="12.75">
      <c r="A38" s="192" t="s">
        <v>164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18"/>
      <c r="O38" s="118"/>
    </row>
    <row r="39" spans="1:15" ht="12.75">
      <c r="A39" s="192" t="s">
        <v>165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18"/>
      <c r="O39" s="118"/>
    </row>
    <row r="40" spans="1:15" ht="12.75">
      <c r="A40" s="192" t="s">
        <v>191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18"/>
      <c r="O40" s="118"/>
    </row>
    <row r="41" spans="1:15" ht="12.75">
      <c r="A41" s="192" t="s">
        <v>192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18"/>
      <c r="O41" s="118"/>
    </row>
    <row r="42" spans="1:15" ht="12.75">
      <c r="A42" s="192" t="s">
        <v>181</v>
      </c>
      <c r="B42" s="193"/>
      <c r="C42" s="193"/>
      <c r="D42" s="193"/>
      <c r="E42" s="193"/>
      <c r="F42" s="193"/>
      <c r="G42" s="193"/>
      <c r="H42" s="194"/>
      <c r="I42" s="1">
        <v>146</v>
      </c>
      <c r="J42" s="50">
        <f>J7+J27+J38+J40</f>
        <v>126874945</v>
      </c>
      <c r="K42" s="50">
        <f>K7+K27+K38+K40</f>
        <v>62672561</v>
      </c>
      <c r="L42" s="50">
        <f>L7+L27+L38+L40</f>
        <v>145181539</v>
      </c>
      <c r="M42" s="50">
        <f>M7+M27+M38+M40</f>
        <v>58645587</v>
      </c>
      <c r="N42" s="118"/>
      <c r="O42" s="118"/>
    </row>
    <row r="43" spans="1:15" ht="12.75">
      <c r="A43" s="192" t="s">
        <v>182</v>
      </c>
      <c r="B43" s="193"/>
      <c r="C43" s="193"/>
      <c r="D43" s="193"/>
      <c r="E43" s="193"/>
      <c r="F43" s="193"/>
      <c r="G43" s="193"/>
      <c r="H43" s="194"/>
      <c r="I43" s="1">
        <v>147</v>
      </c>
      <c r="J43" s="50">
        <f>J10+J33+J39+J41</f>
        <v>99975018</v>
      </c>
      <c r="K43" s="50">
        <f>K10+K33+K39+K41</f>
        <v>52816173</v>
      </c>
      <c r="L43" s="50">
        <f>L10+L33+L39+L41</f>
        <v>126264694</v>
      </c>
      <c r="M43" s="50">
        <f>M10+M33+M39+M41</f>
        <v>57391629</v>
      </c>
      <c r="N43" s="118"/>
      <c r="O43" s="118"/>
    </row>
    <row r="44" spans="1:15" ht="12.75">
      <c r="A44" s="192" t="s">
        <v>202</v>
      </c>
      <c r="B44" s="193"/>
      <c r="C44" s="193"/>
      <c r="D44" s="193"/>
      <c r="E44" s="193"/>
      <c r="F44" s="193"/>
      <c r="G44" s="193"/>
      <c r="H44" s="194"/>
      <c r="I44" s="1">
        <v>148</v>
      </c>
      <c r="J44" s="50">
        <f>J42-J43</f>
        <v>26899927</v>
      </c>
      <c r="K44" s="50">
        <f>K42-K43</f>
        <v>9856388</v>
      </c>
      <c r="L44" s="50">
        <f>L42-L43</f>
        <v>18916845</v>
      </c>
      <c r="M44" s="50">
        <f>M42-M43</f>
        <v>1253958</v>
      </c>
      <c r="N44" s="118"/>
      <c r="O44" s="118"/>
    </row>
    <row r="45" spans="1:15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f>IF(J42&gt;J43,J42-J43,0)</f>
        <v>26899927</v>
      </c>
      <c r="K45" s="50">
        <f>IF(K42&gt;K43,K42-K43,0)</f>
        <v>9856388</v>
      </c>
      <c r="L45" s="50">
        <f>IF(L42&gt;L43,L42-L43,0)</f>
        <v>18916845</v>
      </c>
      <c r="M45" s="50">
        <f>IF(M42&gt;M43,M42-M43,0)</f>
        <v>1253958</v>
      </c>
      <c r="N45" s="118"/>
      <c r="O45" s="118"/>
    </row>
    <row r="46" spans="1:15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  <c r="N46" s="118"/>
      <c r="O46" s="118"/>
    </row>
    <row r="47" spans="1:15" ht="12.75">
      <c r="A47" s="192" t="s">
        <v>183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>
        <v>0</v>
      </c>
      <c r="K47" s="7">
        <v>0</v>
      </c>
      <c r="L47" s="7">
        <v>0</v>
      </c>
      <c r="M47" s="7">
        <v>0</v>
      </c>
      <c r="N47" s="118"/>
      <c r="O47" s="118"/>
    </row>
    <row r="48" spans="1:15" ht="12.75">
      <c r="A48" s="192" t="s">
        <v>203</v>
      </c>
      <c r="B48" s="193"/>
      <c r="C48" s="193"/>
      <c r="D48" s="193"/>
      <c r="E48" s="193"/>
      <c r="F48" s="193"/>
      <c r="G48" s="193"/>
      <c r="H48" s="194"/>
      <c r="I48" s="1">
        <v>152</v>
      </c>
      <c r="J48" s="50">
        <f>J44-J47</f>
        <v>26899927</v>
      </c>
      <c r="K48" s="50">
        <f>K44-K47</f>
        <v>9856388</v>
      </c>
      <c r="L48" s="50">
        <f>L44-L47</f>
        <v>18916845</v>
      </c>
      <c r="M48" s="50">
        <f>M44-M47</f>
        <v>1253958</v>
      </c>
      <c r="N48" s="118"/>
      <c r="O48" s="118"/>
    </row>
    <row r="49" spans="1:15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IF(J48&gt;0,J48,0)</f>
        <v>26899927</v>
      </c>
      <c r="K49" s="50">
        <f>IF(K48&gt;0,K48,0)</f>
        <v>9856388</v>
      </c>
      <c r="L49" s="50">
        <f>IF(L48&gt;0,L48,0)</f>
        <v>18916845</v>
      </c>
      <c r="M49" s="50">
        <f>IF(M48&gt;0,M48,0)</f>
        <v>1253958</v>
      </c>
      <c r="N49" s="118"/>
      <c r="O49" s="118"/>
    </row>
    <row r="50" spans="1:15" ht="12.75">
      <c r="A50" s="237" t="s">
        <v>186</v>
      </c>
      <c r="B50" s="238"/>
      <c r="C50" s="238"/>
      <c r="D50" s="238"/>
      <c r="E50" s="238"/>
      <c r="F50" s="238"/>
      <c r="G50" s="238"/>
      <c r="H50" s="239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  <c r="N50" s="118"/>
      <c r="O50" s="118"/>
    </row>
    <row r="51" spans="1:15" ht="12.75" customHeight="1">
      <c r="A51" s="209" t="s">
        <v>277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36"/>
      <c r="N51" s="118"/>
      <c r="O51" s="118"/>
    </row>
    <row r="52" spans="1:15" ht="12.75" customHeight="1">
      <c r="A52" s="189" t="s">
        <v>156</v>
      </c>
      <c r="B52" s="190"/>
      <c r="C52" s="190"/>
      <c r="D52" s="190"/>
      <c r="E52" s="190"/>
      <c r="F52" s="190"/>
      <c r="G52" s="190"/>
      <c r="H52" s="190"/>
      <c r="I52" s="52"/>
      <c r="J52" s="52"/>
      <c r="K52" s="52"/>
      <c r="L52" s="52"/>
      <c r="M52" s="119"/>
      <c r="N52" s="118"/>
      <c r="O52" s="118"/>
    </row>
    <row r="53" spans="1:15" ht="12.75">
      <c r="A53" s="233" t="s">
        <v>200</v>
      </c>
      <c r="B53" s="234"/>
      <c r="C53" s="234"/>
      <c r="D53" s="234"/>
      <c r="E53" s="234"/>
      <c r="F53" s="234"/>
      <c r="G53" s="234"/>
      <c r="H53" s="235"/>
      <c r="I53" s="1">
        <v>155</v>
      </c>
      <c r="J53" s="7"/>
      <c r="K53" s="7"/>
      <c r="L53" s="7"/>
      <c r="M53" s="7"/>
      <c r="N53" s="118"/>
      <c r="O53" s="118"/>
    </row>
    <row r="54" spans="1:15" ht="12.75">
      <c r="A54" s="233" t="s">
        <v>201</v>
      </c>
      <c r="B54" s="234"/>
      <c r="C54" s="234"/>
      <c r="D54" s="234"/>
      <c r="E54" s="234"/>
      <c r="F54" s="234"/>
      <c r="G54" s="234"/>
      <c r="H54" s="235"/>
      <c r="I54" s="1">
        <v>156</v>
      </c>
      <c r="J54" s="8"/>
      <c r="K54" s="8"/>
      <c r="L54" s="8"/>
      <c r="M54" s="8"/>
      <c r="N54" s="118"/>
      <c r="O54" s="118"/>
    </row>
    <row r="55" spans="1:15" ht="12.75" customHeight="1">
      <c r="A55" s="209" t="s">
        <v>158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36"/>
      <c r="N55" s="118"/>
      <c r="O55" s="118"/>
    </row>
    <row r="56" spans="1:15" ht="12.75">
      <c r="A56" s="189" t="s">
        <v>170</v>
      </c>
      <c r="B56" s="190"/>
      <c r="C56" s="190"/>
      <c r="D56" s="190"/>
      <c r="E56" s="190"/>
      <c r="F56" s="190"/>
      <c r="G56" s="190"/>
      <c r="H56" s="191"/>
      <c r="I56" s="9">
        <v>157</v>
      </c>
      <c r="J56" s="6">
        <f>+J48</f>
        <v>26899927</v>
      </c>
      <c r="K56" s="6">
        <f>+K48</f>
        <v>9856388</v>
      </c>
      <c r="L56" s="6">
        <f>+L48</f>
        <v>18916845</v>
      </c>
      <c r="M56" s="6">
        <f>+M48</f>
        <v>1253958</v>
      </c>
      <c r="N56" s="118"/>
      <c r="O56" s="118"/>
    </row>
    <row r="57" spans="1:15" ht="12.75">
      <c r="A57" s="192" t="s">
        <v>187</v>
      </c>
      <c r="B57" s="193"/>
      <c r="C57" s="193"/>
      <c r="D57" s="193"/>
      <c r="E57" s="193"/>
      <c r="F57" s="193"/>
      <c r="G57" s="193"/>
      <c r="H57" s="194"/>
      <c r="I57" s="1">
        <v>158</v>
      </c>
      <c r="J57" s="50">
        <f>SUM(J58:J64)</f>
        <v>-18243729</v>
      </c>
      <c r="K57" s="50">
        <f>SUM(K58:K64)</f>
        <v>13483570</v>
      </c>
      <c r="L57" s="50">
        <f>SUM(L58:L64)</f>
        <v>-62915624</v>
      </c>
      <c r="M57" s="50">
        <f>SUM(M58:M64)</f>
        <v>-40601653</v>
      </c>
      <c r="N57" s="118"/>
      <c r="O57" s="118"/>
    </row>
    <row r="58" spans="1:15" ht="12.75">
      <c r="A58" s="192" t="s">
        <v>194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>
        <v>-18243729</v>
      </c>
      <c r="K58" s="7">
        <v>13483570</v>
      </c>
      <c r="L58" s="7">
        <v>-62915624</v>
      </c>
      <c r="M58" s="7">
        <v>-40601653</v>
      </c>
      <c r="N58" s="118"/>
      <c r="O58" s="118"/>
    </row>
    <row r="59" spans="1:15" ht="25.5" customHeight="1">
      <c r="A59" s="192" t="s">
        <v>195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>
        <v>0</v>
      </c>
      <c r="K59" s="7">
        <v>0</v>
      </c>
      <c r="L59" s="7">
        <v>0</v>
      </c>
      <c r="M59" s="7">
        <v>0</v>
      </c>
      <c r="N59" s="118"/>
      <c r="O59" s="118"/>
    </row>
    <row r="60" spans="1:15" ht="24" customHeight="1">
      <c r="A60" s="192" t="s">
        <v>39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>
        <v>0</v>
      </c>
      <c r="K60" s="7">
        <v>0</v>
      </c>
      <c r="L60" s="7">
        <v>0</v>
      </c>
      <c r="M60" s="7">
        <v>0</v>
      </c>
      <c r="N60" s="118"/>
      <c r="O60" s="118"/>
    </row>
    <row r="61" spans="1:15" ht="12.75">
      <c r="A61" s="192" t="s">
        <v>196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>
        <v>0</v>
      </c>
      <c r="K61" s="7">
        <v>0</v>
      </c>
      <c r="L61" s="7">
        <v>0</v>
      </c>
      <c r="M61" s="7">
        <v>0</v>
      </c>
      <c r="N61" s="118"/>
      <c r="O61" s="118"/>
    </row>
    <row r="62" spans="1:15" ht="12.75">
      <c r="A62" s="192" t="s">
        <v>197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>
        <v>0</v>
      </c>
      <c r="K62" s="7">
        <v>0</v>
      </c>
      <c r="L62" s="7">
        <v>0</v>
      </c>
      <c r="M62" s="7">
        <v>0</v>
      </c>
      <c r="N62" s="118"/>
      <c r="O62" s="118"/>
    </row>
    <row r="63" spans="1:15" ht="12.75">
      <c r="A63" s="192" t="s">
        <v>198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>
        <v>0</v>
      </c>
      <c r="K63" s="7">
        <v>0</v>
      </c>
      <c r="L63" s="7">
        <v>0</v>
      </c>
      <c r="M63" s="7">
        <v>0</v>
      </c>
      <c r="N63" s="118"/>
      <c r="O63" s="118"/>
    </row>
    <row r="64" spans="1:15" ht="12.75">
      <c r="A64" s="192" t="s">
        <v>199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>
        <v>0</v>
      </c>
      <c r="K64" s="7">
        <v>0</v>
      </c>
      <c r="L64" s="7">
        <v>0</v>
      </c>
      <c r="M64" s="7">
        <v>0</v>
      </c>
      <c r="N64" s="118"/>
      <c r="O64" s="118"/>
    </row>
    <row r="65" spans="1:15" ht="12.75">
      <c r="A65" s="192" t="s">
        <v>188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>
        <v>0</v>
      </c>
      <c r="K65" s="7">
        <v>0</v>
      </c>
      <c r="L65" s="7">
        <v>0</v>
      </c>
      <c r="M65" s="7">
        <v>0</v>
      </c>
      <c r="N65" s="118"/>
      <c r="O65" s="118"/>
    </row>
    <row r="66" spans="1:15" ht="22.5" customHeight="1">
      <c r="A66" s="192" t="s">
        <v>162</v>
      </c>
      <c r="B66" s="193"/>
      <c r="C66" s="193"/>
      <c r="D66" s="193"/>
      <c r="E66" s="193"/>
      <c r="F66" s="193"/>
      <c r="G66" s="193"/>
      <c r="H66" s="194"/>
      <c r="I66" s="1">
        <v>167</v>
      </c>
      <c r="J66" s="50">
        <f>J57-J65</f>
        <v>-18243729</v>
      </c>
      <c r="K66" s="50">
        <f>K57-K65</f>
        <v>13483570</v>
      </c>
      <c r="L66" s="50">
        <f>L57-L65</f>
        <v>-62915624</v>
      </c>
      <c r="M66" s="50">
        <f>M57-M65</f>
        <v>-40601653</v>
      </c>
      <c r="N66" s="118"/>
      <c r="O66" s="118"/>
    </row>
    <row r="67" spans="1:15" ht="12.75">
      <c r="A67" s="192" t="s">
        <v>163</v>
      </c>
      <c r="B67" s="193"/>
      <c r="C67" s="193"/>
      <c r="D67" s="193"/>
      <c r="E67" s="193"/>
      <c r="F67" s="193"/>
      <c r="G67" s="193"/>
      <c r="H67" s="194"/>
      <c r="I67" s="1">
        <v>168</v>
      </c>
      <c r="J67" s="58">
        <f>J56+J66</f>
        <v>8656198</v>
      </c>
      <c r="K67" s="58">
        <f>K56+K66</f>
        <v>23339958</v>
      </c>
      <c r="L67" s="58">
        <f>L56+L66</f>
        <v>-43998779</v>
      </c>
      <c r="M67" s="58">
        <f>M56+M66</f>
        <v>-39347695</v>
      </c>
      <c r="N67" s="118"/>
      <c r="O67" s="118"/>
    </row>
    <row r="68" spans="1:15" ht="12.75" customHeight="1">
      <c r="A68" s="244" t="s">
        <v>278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  <c r="N68" s="118"/>
      <c r="O68" s="118"/>
    </row>
    <row r="69" spans="1:15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  <c r="N69" s="118"/>
      <c r="O69" s="118"/>
    </row>
    <row r="70" spans="1:15" ht="12.75">
      <c r="A70" s="233" t="s">
        <v>200</v>
      </c>
      <c r="B70" s="234"/>
      <c r="C70" s="234"/>
      <c r="D70" s="234"/>
      <c r="E70" s="234"/>
      <c r="F70" s="234"/>
      <c r="G70" s="234"/>
      <c r="H70" s="235"/>
      <c r="I70" s="1">
        <v>169</v>
      </c>
      <c r="J70" s="7"/>
      <c r="K70" s="7"/>
      <c r="L70" s="7"/>
      <c r="M70" s="7"/>
      <c r="N70" s="118"/>
      <c r="O70" s="118"/>
    </row>
    <row r="71" spans="1:15" ht="12.75">
      <c r="A71" s="241" t="s">
        <v>201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  <c r="N71" s="118"/>
      <c r="O71" s="11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57:M57 J70:L71 J53:L54 K56:L56 K66:M67 J56:J67 L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M16 J22:M22 J33:M33" formulaRange="1"/>
    <ignoredError sqref="J56:M56" unlockedFormula="1"/>
    <ignoredError sqref="J57:M5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PageLayoutView="0" workbookViewId="0" topLeftCell="A28">
      <selection activeCell="A1" sqref="A1:K52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customWidth="1"/>
    <col min="12" max="12" width="9.7109375" style="49" bestFit="1" customWidth="1"/>
    <col min="13" max="16384" width="9.140625" style="49" customWidth="1"/>
  </cols>
  <sheetData>
    <row r="1" spans="1:11" ht="18.75" customHeight="1">
      <c r="A1" s="253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303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296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3.25">
      <c r="A4" s="255" t="s">
        <v>50</v>
      </c>
      <c r="B4" s="255"/>
      <c r="C4" s="255"/>
      <c r="D4" s="255"/>
      <c r="E4" s="255"/>
      <c r="F4" s="255"/>
      <c r="G4" s="255"/>
      <c r="H4" s="255"/>
      <c r="I4" s="62" t="s">
        <v>245</v>
      </c>
      <c r="J4" s="63" t="s">
        <v>283</v>
      </c>
      <c r="K4" s="63" t="s">
        <v>284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4">
        <v>2</v>
      </c>
      <c r="J5" s="65" t="s">
        <v>248</v>
      </c>
      <c r="K5" s="65" t="s">
        <v>249</v>
      </c>
    </row>
    <row r="6" spans="1:11" ht="12.75">
      <c r="A6" s="209" t="s">
        <v>130</v>
      </c>
      <c r="B6" s="220"/>
      <c r="C6" s="220"/>
      <c r="D6" s="220"/>
      <c r="E6" s="220"/>
      <c r="F6" s="220"/>
      <c r="G6" s="220"/>
      <c r="H6" s="220"/>
      <c r="I6" s="257"/>
      <c r="J6" s="257"/>
      <c r="K6" s="258"/>
    </row>
    <row r="7" spans="1:13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26899927</v>
      </c>
      <c r="K7" s="6">
        <v>18916845</v>
      </c>
      <c r="L7" s="118"/>
      <c r="M7" s="118"/>
    </row>
    <row r="8" spans="1:13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26075726</v>
      </c>
      <c r="K8" s="7">
        <v>25703437</v>
      </c>
      <c r="L8" s="118"/>
      <c r="M8" s="118"/>
    </row>
    <row r="9" spans="1:13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0</v>
      </c>
      <c r="K9" s="7">
        <v>238368</v>
      </c>
      <c r="L9" s="118"/>
      <c r="M9" s="118"/>
    </row>
    <row r="10" spans="1:13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7">
        <v>0</v>
      </c>
      <c r="K10" s="7">
        <v>3481505</v>
      </c>
      <c r="L10" s="118"/>
      <c r="M10" s="118"/>
    </row>
    <row r="11" spans="1:13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7">
        <v>0</v>
      </c>
      <c r="K11" s="7">
        <v>3018870</v>
      </c>
      <c r="L11" s="118"/>
      <c r="M11" s="118"/>
    </row>
    <row r="12" spans="1:13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7">
        <v>1421846</v>
      </c>
      <c r="K12" s="7">
        <v>0</v>
      </c>
      <c r="L12" s="118"/>
      <c r="M12" s="118"/>
    </row>
    <row r="13" spans="1:13" ht="12.75">
      <c r="A13" s="192" t="s">
        <v>131</v>
      </c>
      <c r="B13" s="193"/>
      <c r="C13" s="193"/>
      <c r="D13" s="193"/>
      <c r="E13" s="193"/>
      <c r="F13" s="193"/>
      <c r="G13" s="193"/>
      <c r="H13" s="193"/>
      <c r="I13" s="1">
        <v>7</v>
      </c>
      <c r="J13" s="60">
        <f>SUM(J7:J12)</f>
        <v>54397499</v>
      </c>
      <c r="K13" s="50">
        <f>SUM(K7:K12)</f>
        <v>51359025</v>
      </c>
      <c r="L13" s="118"/>
      <c r="M13" s="118"/>
    </row>
    <row r="14" spans="1:13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7">
        <v>12850856</v>
      </c>
      <c r="K14" s="7">
        <v>0</v>
      </c>
      <c r="L14" s="118"/>
      <c r="M14" s="118"/>
    </row>
    <row r="15" spans="1:13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1434698</v>
      </c>
      <c r="K15" s="7">
        <v>0</v>
      </c>
      <c r="L15" s="118"/>
      <c r="M15" s="118"/>
    </row>
    <row r="16" spans="1:13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1670405</v>
      </c>
      <c r="K16" s="7">
        <v>0</v>
      </c>
      <c r="L16" s="118"/>
      <c r="M16" s="118"/>
    </row>
    <row r="17" spans="1:13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1842186</v>
      </c>
      <c r="K17" s="7">
        <v>4704464</v>
      </c>
      <c r="L17" s="118"/>
      <c r="M17" s="118"/>
    </row>
    <row r="18" spans="1:13" ht="12.75">
      <c r="A18" s="192" t="s">
        <v>132</v>
      </c>
      <c r="B18" s="193"/>
      <c r="C18" s="193"/>
      <c r="D18" s="193"/>
      <c r="E18" s="193"/>
      <c r="F18" s="193"/>
      <c r="G18" s="193"/>
      <c r="H18" s="193"/>
      <c r="I18" s="1">
        <v>12</v>
      </c>
      <c r="J18" s="60">
        <f>SUM(J14:J17)</f>
        <v>17798145</v>
      </c>
      <c r="K18" s="50">
        <f>SUM(K14:K17)</f>
        <v>4704464</v>
      </c>
      <c r="L18" s="118"/>
      <c r="M18" s="118"/>
    </row>
    <row r="19" spans="1:13" ht="27.75" customHeight="1">
      <c r="A19" s="192" t="s">
        <v>30</v>
      </c>
      <c r="B19" s="193"/>
      <c r="C19" s="193"/>
      <c r="D19" s="193"/>
      <c r="E19" s="193"/>
      <c r="F19" s="193"/>
      <c r="G19" s="193"/>
      <c r="H19" s="193"/>
      <c r="I19" s="1">
        <v>13</v>
      </c>
      <c r="J19" s="60">
        <f>IF(J13&gt;J18,J13-J18,0)</f>
        <v>36599354</v>
      </c>
      <c r="K19" s="50">
        <f>IF(K13&gt;K18,K13-K18,0)</f>
        <v>46654561</v>
      </c>
      <c r="L19" s="118"/>
      <c r="M19" s="118"/>
    </row>
    <row r="20" spans="1:13" ht="31.5" customHeight="1">
      <c r="A20" s="192" t="s">
        <v>31</v>
      </c>
      <c r="B20" s="193"/>
      <c r="C20" s="193"/>
      <c r="D20" s="193"/>
      <c r="E20" s="193"/>
      <c r="F20" s="193"/>
      <c r="G20" s="193"/>
      <c r="H20" s="193"/>
      <c r="I20" s="1">
        <v>14</v>
      </c>
      <c r="J20" s="60">
        <f>IF(J18&gt;J13,J18-J13,0)</f>
        <v>0</v>
      </c>
      <c r="K20" s="58">
        <f>IF(K18&gt;K13,K18-K13,0)</f>
        <v>0</v>
      </c>
      <c r="L20" s="118"/>
      <c r="M20" s="118"/>
    </row>
    <row r="21" spans="1:13" ht="12.75">
      <c r="A21" s="209" t="s">
        <v>133</v>
      </c>
      <c r="B21" s="220"/>
      <c r="C21" s="220"/>
      <c r="D21" s="220"/>
      <c r="E21" s="220"/>
      <c r="F21" s="220"/>
      <c r="G21" s="220"/>
      <c r="H21" s="220"/>
      <c r="I21" s="257"/>
      <c r="J21" s="257"/>
      <c r="K21" s="258"/>
      <c r="L21" s="118"/>
      <c r="M21" s="118"/>
    </row>
    <row r="22" spans="1:13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0</v>
      </c>
      <c r="K22" s="6">
        <v>0</v>
      </c>
      <c r="L22" s="118"/>
      <c r="M22" s="118"/>
    </row>
    <row r="23" spans="1:13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>
        <v>0</v>
      </c>
      <c r="K23" s="7">
        <v>0</v>
      </c>
      <c r="L23" s="118"/>
      <c r="M23" s="118"/>
    </row>
    <row r="24" spans="1:13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7">
        <v>0</v>
      </c>
      <c r="K24" s="7">
        <v>0</v>
      </c>
      <c r="L24" s="118"/>
      <c r="M24" s="118"/>
    </row>
    <row r="25" spans="1:13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>
        <v>0</v>
      </c>
      <c r="K25" s="7">
        <v>0</v>
      </c>
      <c r="L25" s="118"/>
      <c r="M25" s="118"/>
    </row>
    <row r="26" spans="1:13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>
        <v>0</v>
      </c>
      <c r="K26" s="7">
        <v>0</v>
      </c>
      <c r="L26" s="118"/>
      <c r="M26" s="118"/>
    </row>
    <row r="27" spans="1:13" ht="12.75">
      <c r="A27" s="192" t="s">
        <v>137</v>
      </c>
      <c r="B27" s="193"/>
      <c r="C27" s="193"/>
      <c r="D27" s="193"/>
      <c r="E27" s="193"/>
      <c r="F27" s="193"/>
      <c r="G27" s="193"/>
      <c r="H27" s="193"/>
      <c r="I27" s="1">
        <v>20</v>
      </c>
      <c r="J27" s="60">
        <f>SUM(J22:J26)</f>
        <v>0</v>
      </c>
      <c r="K27" s="50">
        <f>SUM(K22:K26)</f>
        <v>0</v>
      </c>
      <c r="L27" s="118"/>
      <c r="M27" s="118"/>
    </row>
    <row r="28" spans="1:13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7">
        <v>2900838</v>
      </c>
      <c r="K28" s="7">
        <v>4123504</v>
      </c>
      <c r="L28" s="118"/>
      <c r="M28" s="118"/>
    </row>
    <row r="29" spans="1:13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>
        <v>0</v>
      </c>
      <c r="K29" s="7">
        <v>0</v>
      </c>
      <c r="L29" s="118"/>
      <c r="M29" s="118"/>
    </row>
    <row r="30" spans="1:13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7">
        <v>0</v>
      </c>
      <c r="K30" s="7">
        <v>0</v>
      </c>
      <c r="L30" s="118"/>
      <c r="M30" s="118"/>
    </row>
    <row r="31" spans="1:13" ht="12.75">
      <c r="A31" s="192" t="s">
        <v>2</v>
      </c>
      <c r="B31" s="193"/>
      <c r="C31" s="193"/>
      <c r="D31" s="193"/>
      <c r="E31" s="193"/>
      <c r="F31" s="193"/>
      <c r="G31" s="193"/>
      <c r="H31" s="193"/>
      <c r="I31" s="1">
        <v>24</v>
      </c>
      <c r="J31" s="50">
        <f>SUM(J28:J30)</f>
        <v>2900838</v>
      </c>
      <c r="K31" s="50">
        <f>SUM(K28:K30)</f>
        <v>4123504</v>
      </c>
      <c r="L31" s="118"/>
      <c r="M31" s="118"/>
    </row>
    <row r="32" spans="1:13" ht="25.5" customHeight="1">
      <c r="A32" s="192" t="s">
        <v>32</v>
      </c>
      <c r="B32" s="193"/>
      <c r="C32" s="193"/>
      <c r="D32" s="193"/>
      <c r="E32" s="193"/>
      <c r="F32" s="193"/>
      <c r="G32" s="193"/>
      <c r="H32" s="193"/>
      <c r="I32" s="1">
        <v>25</v>
      </c>
      <c r="J32" s="60">
        <f>IF(J27&gt;J31,J27-J31,0)</f>
        <v>0</v>
      </c>
      <c r="K32" s="50">
        <f>IF(K27&gt;K31,K27-K31,0)</f>
        <v>0</v>
      </c>
      <c r="L32" s="118"/>
      <c r="M32" s="118"/>
    </row>
    <row r="33" spans="1:13" ht="30.75" customHeight="1">
      <c r="A33" s="192" t="s">
        <v>33</v>
      </c>
      <c r="B33" s="193"/>
      <c r="C33" s="193"/>
      <c r="D33" s="193"/>
      <c r="E33" s="193"/>
      <c r="F33" s="193"/>
      <c r="G33" s="193"/>
      <c r="H33" s="193"/>
      <c r="I33" s="1">
        <v>26</v>
      </c>
      <c r="J33" s="60">
        <f>IF(J31&gt;J27,J31-J27,0)</f>
        <v>2900838</v>
      </c>
      <c r="K33" s="58">
        <f>IF(K31&gt;K27,K31-K27,0)</f>
        <v>4123504</v>
      </c>
      <c r="L33" s="118"/>
      <c r="M33" s="118"/>
    </row>
    <row r="34" spans="1:13" ht="12.75">
      <c r="A34" s="209" t="s">
        <v>134</v>
      </c>
      <c r="B34" s="220"/>
      <c r="C34" s="220"/>
      <c r="D34" s="220"/>
      <c r="E34" s="220"/>
      <c r="F34" s="220"/>
      <c r="G34" s="220"/>
      <c r="H34" s="220"/>
      <c r="I34" s="257"/>
      <c r="J34" s="257"/>
      <c r="K34" s="258"/>
      <c r="L34" s="118"/>
      <c r="M34" s="118"/>
    </row>
    <row r="35" spans="1:13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7">
        <v>0</v>
      </c>
      <c r="K35" s="7">
        <v>0</v>
      </c>
      <c r="L35" s="118"/>
      <c r="M35" s="118"/>
    </row>
    <row r="36" spans="1:13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199809584</v>
      </c>
      <c r="K36" s="7">
        <v>25960900</v>
      </c>
      <c r="L36" s="118"/>
      <c r="M36" s="118"/>
    </row>
    <row r="37" spans="1:13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>
        <v>0</v>
      </c>
      <c r="K37" s="7">
        <v>0</v>
      </c>
      <c r="L37" s="118"/>
      <c r="M37" s="118"/>
    </row>
    <row r="38" spans="1:13" ht="12.75">
      <c r="A38" s="192" t="s">
        <v>59</v>
      </c>
      <c r="B38" s="193"/>
      <c r="C38" s="193"/>
      <c r="D38" s="193"/>
      <c r="E38" s="193"/>
      <c r="F38" s="193"/>
      <c r="G38" s="193"/>
      <c r="H38" s="193"/>
      <c r="I38" s="1">
        <v>30</v>
      </c>
      <c r="J38" s="60">
        <f>SUM(J35:J37)</f>
        <v>199809584</v>
      </c>
      <c r="K38" s="50">
        <f>SUM(K35:K37)</f>
        <v>25960900</v>
      </c>
      <c r="L38" s="118"/>
      <c r="M38" s="118"/>
    </row>
    <row r="39" spans="1:13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>
        <v>228945722</v>
      </c>
      <c r="K39" s="7">
        <v>30444505</v>
      </c>
      <c r="L39" s="118"/>
      <c r="M39" s="118"/>
    </row>
    <row r="40" spans="1:13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>
        <v>0</v>
      </c>
      <c r="K40" s="7">
        <v>0</v>
      </c>
      <c r="L40" s="118"/>
      <c r="M40" s="118"/>
    </row>
    <row r="41" spans="1:13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>
        <v>0</v>
      </c>
      <c r="K41" s="7">
        <v>0</v>
      </c>
      <c r="L41" s="118"/>
      <c r="M41" s="118"/>
    </row>
    <row r="42" spans="1:13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>
        <v>0</v>
      </c>
      <c r="K42" s="7">
        <v>0</v>
      </c>
      <c r="L42" s="118"/>
      <c r="M42" s="118"/>
    </row>
    <row r="43" spans="1:13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>
        <v>0</v>
      </c>
      <c r="K43" s="7">
        <v>0</v>
      </c>
      <c r="L43" s="118"/>
      <c r="M43" s="118"/>
    </row>
    <row r="44" spans="1:13" ht="12.75">
      <c r="A44" s="192" t="s">
        <v>60</v>
      </c>
      <c r="B44" s="193"/>
      <c r="C44" s="193"/>
      <c r="D44" s="193"/>
      <c r="E44" s="193"/>
      <c r="F44" s="193"/>
      <c r="G44" s="193"/>
      <c r="H44" s="193"/>
      <c r="I44" s="1">
        <v>36</v>
      </c>
      <c r="J44" s="60">
        <f>SUM(J39:J43)</f>
        <v>228945722</v>
      </c>
      <c r="K44" s="50">
        <f>SUM(K39:K43)</f>
        <v>30444505</v>
      </c>
      <c r="L44" s="118"/>
      <c r="M44" s="118"/>
    </row>
    <row r="45" spans="1:13" ht="25.5" customHeight="1">
      <c r="A45" s="192" t="s">
        <v>11</v>
      </c>
      <c r="B45" s="193"/>
      <c r="C45" s="193"/>
      <c r="D45" s="193"/>
      <c r="E45" s="193"/>
      <c r="F45" s="193"/>
      <c r="G45" s="193"/>
      <c r="H45" s="193"/>
      <c r="I45" s="1">
        <v>37</v>
      </c>
      <c r="J45" s="60">
        <f>IF(J38&gt;J44,J38-J44,0)</f>
        <v>0</v>
      </c>
      <c r="K45" s="50">
        <f>IF(K38&gt;K44,K38-K44,0)</f>
        <v>0</v>
      </c>
      <c r="L45" s="118"/>
      <c r="M45" s="118"/>
    </row>
    <row r="46" spans="1:13" ht="30.75" customHeight="1">
      <c r="A46" s="192" t="s">
        <v>12</v>
      </c>
      <c r="B46" s="193"/>
      <c r="C46" s="193"/>
      <c r="D46" s="193"/>
      <c r="E46" s="193"/>
      <c r="F46" s="193"/>
      <c r="G46" s="193"/>
      <c r="H46" s="193"/>
      <c r="I46" s="1">
        <v>38</v>
      </c>
      <c r="J46" s="60">
        <f>IF(J44&gt;J38,J44-J38,0)</f>
        <v>29136138</v>
      </c>
      <c r="K46" s="50">
        <f>IF(K44&gt;K38,K44-K38,0)</f>
        <v>4483605</v>
      </c>
      <c r="L46" s="118"/>
      <c r="M46" s="118"/>
    </row>
    <row r="47" spans="1:13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60">
        <f>IF(J19-J20+J32-J33+J45-J46&gt;0,J19-J20+J32-J33+J45-J46,0)</f>
        <v>4562378</v>
      </c>
      <c r="K47" s="50">
        <f>IF(K19-K20+K32-K33+K45-K46&gt;0,K19-K20+K32-K33+K45-K46,0)</f>
        <v>38047452</v>
      </c>
      <c r="L47" s="118"/>
      <c r="M47" s="118"/>
    </row>
    <row r="48" spans="1:13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0</v>
      </c>
      <c r="L48" s="118"/>
      <c r="M48" s="118"/>
    </row>
    <row r="49" spans="1:13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71465019</v>
      </c>
      <c r="K49" s="7">
        <v>43914572</v>
      </c>
      <c r="L49" s="118"/>
      <c r="M49" s="118"/>
    </row>
    <row r="50" spans="1:13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v>4562378</v>
      </c>
      <c r="K50" s="7">
        <v>38047452</v>
      </c>
      <c r="L50" s="118"/>
      <c r="M50" s="118"/>
    </row>
    <row r="51" spans="1:13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0</v>
      </c>
      <c r="L51" s="118"/>
      <c r="M51" s="118"/>
    </row>
    <row r="52" spans="1:13" ht="12.75">
      <c r="A52" s="225" t="s">
        <v>146</v>
      </c>
      <c r="B52" s="226"/>
      <c r="C52" s="226"/>
      <c r="D52" s="226"/>
      <c r="E52" s="226"/>
      <c r="F52" s="226"/>
      <c r="G52" s="226"/>
      <c r="H52" s="226"/>
      <c r="I52" s="4">
        <v>44</v>
      </c>
      <c r="J52" s="61">
        <f>J49+J50-J51</f>
        <v>76027397</v>
      </c>
      <c r="K52" s="58">
        <f>K49+K50-K51</f>
        <v>81962024</v>
      </c>
      <c r="L52" s="118"/>
      <c r="M52" s="118"/>
    </row>
    <row r="54" ht="12.75">
      <c r="K54" s="118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5:K37 J39:K43 J22:K26 J7:K12 J14:K17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27:K27 J31:K3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8515625" style="67" bestFit="1" customWidth="1"/>
    <col min="11" max="11" width="10.8515625" style="67" customWidth="1"/>
    <col min="12" max="12" width="10.7109375" style="67" bestFit="1" customWidth="1"/>
    <col min="13" max="16384" width="9.140625" style="67" customWidth="1"/>
  </cols>
  <sheetData>
    <row r="1" spans="1:11" ht="15.75" customHeight="1">
      <c r="A1" s="265" t="s">
        <v>246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5.75">
      <c r="A2" s="39"/>
      <c r="B2" s="66"/>
      <c r="C2" s="275" t="s">
        <v>247</v>
      </c>
      <c r="D2" s="275"/>
      <c r="E2" s="116">
        <v>42736</v>
      </c>
      <c r="F2" s="40" t="s">
        <v>216</v>
      </c>
      <c r="G2" s="276">
        <v>42916</v>
      </c>
      <c r="H2" s="277"/>
      <c r="I2" s="66"/>
      <c r="J2" s="66"/>
      <c r="K2" s="66"/>
    </row>
    <row r="3" spans="1:11" ht="23.25">
      <c r="A3" s="278" t="s">
        <v>50</v>
      </c>
      <c r="B3" s="278"/>
      <c r="C3" s="278"/>
      <c r="D3" s="278"/>
      <c r="E3" s="278"/>
      <c r="F3" s="278"/>
      <c r="G3" s="278"/>
      <c r="H3" s="278"/>
      <c r="I3" s="70" t="s">
        <v>270</v>
      </c>
      <c r="J3" s="71" t="s">
        <v>124</v>
      </c>
      <c r="K3" s="71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3">
        <v>2</v>
      </c>
      <c r="J4" s="72" t="s">
        <v>248</v>
      </c>
      <c r="K4" s="72" t="s">
        <v>249</v>
      </c>
    </row>
    <row r="5" spans="1:13" ht="12.75">
      <c r="A5" s="267" t="s">
        <v>250</v>
      </c>
      <c r="B5" s="268"/>
      <c r="C5" s="268"/>
      <c r="D5" s="268"/>
      <c r="E5" s="268"/>
      <c r="F5" s="268"/>
      <c r="G5" s="268"/>
      <c r="H5" s="268"/>
      <c r="I5" s="41">
        <v>1</v>
      </c>
      <c r="J5" s="7">
        <v>436667250</v>
      </c>
      <c r="K5" s="43">
        <v>436667250</v>
      </c>
      <c r="L5" s="120"/>
      <c r="M5" s="120"/>
    </row>
    <row r="6" spans="1:13" ht="12.75">
      <c r="A6" s="267" t="s">
        <v>251</v>
      </c>
      <c r="B6" s="268"/>
      <c r="C6" s="268"/>
      <c r="D6" s="268"/>
      <c r="E6" s="268"/>
      <c r="F6" s="268"/>
      <c r="G6" s="268"/>
      <c r="H6" s="268"/>
      <c r="I6" s="41">
        <v>2</v>
      </c>
      <c r="J6" s="7">
        <v>68425976</v>
      </c>
      <c r="K6" s="43">
        <v>68425976</v>
      </c>
      <c r="L6" s="120"/>
      <c r="M6" s="120"/>
    </row>
    <row r="7" spans="1:13" ht="12.75">
      <c r="A7" s="267" t="s">
        <v>252</v>
      </c>
      <c r="B7" s="268"/>
      <c r="C7" s="268"/>
      <c r="D7" s="268"/>
      <c r="E7" s="268"/>
      <c r="F7" s="268"/>
      <c r="G7" s="268"/>
      <c r="H7" s="268"/>
      <c r="I7" s="41">
        <v>3</v>
      </c>
      <c r="J7" s="7">
        <v>55000000</v>
      </c>
      <c r="K7" s="43">
        <v>55000000</v>
      </c>
      <c r="L7" s="120"/>
      <c r="M7" s="120"/>
    </row>
    <row r="8" spans="1:13" ht="12.75">
      <c r="A8" s="267" t="s">
        <v>253</v>
      </c>
      <c r="B8" s="268"/>
      <c r="C8" s="268"/>
      <c r="D8" s="268"/>
      <c r="E8" s="268"/>
      <c r="F8" s="268"/>
      <c r="G8" s="268"/>
      <c r="H8" s="268"/>
      <c r="I8" s="41">
        <v>4</v>
      </c>
      <c r="J8" s="7">
        <v>10967347</v>
      </c>
      <c r="K8" s="43">
        <v>51575169</v>
      </c>
      <c r="L8" s="120"/>
      <c r="M8" s="120"/>
    </row>
    <row r="9" spans="1:13" ht="12.75">
      <c r="A9" s="267" t="s">
        <v>254</v>
      </c>
      <c r="B9" s="268"/>
      <c r="C9" s="268"/>
      <c r="D9" s="268"/>
      <c r="E9" s="268"/>
      <c r="F9" s="268"/>
      <c r="G9" s="268"/>
      <c r="H9" s="268"/>
      <c r="I9" s="41">
        <v>5</v>
      </c>
      <c r="J9" s="7">
        <v>26899927</v>
      </c>
      <c r="K9" s="7">
        <v>18916845</v>
      </c>
      <c r="L9" s="120"/>
      <c r="M9" s="120"/>
    </row>
    <row r="10" spans="1:13" ht="12.75">
      <c r="A10" s="267" t="s">
        <v>255</v>
      </c>
      <c r="B10" s="268"/>
      <c r="C10" s="268"/>
      <c r="D10" s="268"/>
      <c r="E10" s="268"/>
      <c r="F10" s="268"/>
      <c r="G10" s="268"/>
      <c r="H10" s="268"/>
      <c r="I10" s="41">
        <v>6</v>
      </c>
      <c r="J10" s="7">
        <v>0</v>
      </c>
      <c r="K10" s="7">
        <v>0</v>
      </c>
      <c r="L10" s="120"/>
      <c r="M10" s="120"/>
    </row>
    <row r="11" spans="1:13" ht="12.75">
      <c r="A11" s="267" t="s">
        <v>256</v>
      </c>
      <c r="B11" s="268"/>
      <c r="C11" s="268"/>
      <c r="D11" s="268"/>
      <c r="E11" s="268"/>
      <c r="F11" s="268"/>
      <c r="G11" s="268"/>
      <c r="H11" s="268"/>
      <c r="I11" s="41">
        <v>7</v>
      </c>
      <c r="J11" s="7">
        <v>0</v>
      </c>
      <c r="K11" s="7">
        <v>0</v>
      </c>
      <c r="L11" s="120"/>
      <c r="M11" s="120"/>
    </row>
    <row r="12" spans="1:13" ht="12.75">
      <c r="A12" s="267" t="s">
        <v>257</v>
      </c>
      <c r="B12" s="268"/>
      <c r="C12" s="268"/>
      <c r="D12" s="268"/>
      <c r="E12" s="268"/>
      <c r="F12" s="268"/>
      <c r="G12" s="268"/>
      <c r="H12" s="268"/>
      <c r="I12" s="41">
        <v>8</v>
      </c>
      <c r="J12" s="7">
        <v>0</v>
      </c>
      <c r="K12" s="7">
        <v>0</v>
      </c>
      <c r="L12" s="120"/>
      <c r="M12" s="120"/>
    </row>
    <row r="13" spans="1:13" ht="12.75">
      <c r="A13" s="267" t="s">
        <v>258</v>
      </c>
      <c r="B13" s="268"/>
      <c r="C13" s="268"/>
      <c r="D13" s="268"/>
      <c r="E13" s="268"/>
      <c r="F13" s="268"/>
      <c r="G13" s="268"/>
      <c r="H13" s="268"/>
      <c r="I13" s="41">
        <v>9</v>
      </c>
      <c r="J13" s="7">
        <v>0</v>
      </c>
      <c r="K13" s="7">
        <v>0</v>
      </c>
      <c r="L13" s="120"/>
      <c r="M13" s="120"/>
    </row>
    <row r="14" spans="1:13" ht="12.75">
      <c r="A14" s="269" t="s">
        <v>259</v>
      </c>
      <c r="B14" s="270"/>
      <c r="C14" s="270"/>
      <c r="D14" s="270"/>
      <c r="E14" s="270"/>
      <c r="F14" s="270"/>
      <c r="G14" s="270"/>
      <c r="H14" s="270"/>
      <c r="I14" s="41">
        <v>10</v>
      </c>
      <c r="J14" s="68">
        <f>SUM(J5:J13)</f>
        <v>597960500</v>
      </c>
      <c r="K14" s="68">
        <f>SUM(K5:K13)</f>
        <v>630585240</v>
      </c>
      <c r="L14" s="120"/>
      <c r="M14" s="120"/>
    </row>
    <row r="15" spans="1:13" ht="12.75">
      <c r="A15" s="267" t="s">
        <v>260</v>
      </c>
      <c r="B15" s="268"/>
      <c r="C15" s="268"/>
      <c r="D15" s="268"/>
      <c r="E15" s="268"/>
      <c r="F15" s="268"/>
      <c r="G15" s="268"/>
      <c r="H15" s="268"/>
      <c r="I15" s="41">
        <v>11</v>
      </c>
      <c r="J15" s="43">
        <v>22045554</v>
      </c>
      <c r="K15" s="43">
        <v>-8081787</v>
      </c>
      <c r="L15" s="120"/>
      <c r="M15" s="120"/>
    </row>
    <row r="16" spans="1:13" ht="12.75">
      <c r="A16" s="267" t="s">
        <v>261</v>
      </c>
      <c r="B16" s="268"/>
      <c r="C16" s="268"/>
      <c r="D16" s="268"/>
      <c r="E16" s="268"/>
      <c r="F16" s="268"/>
      <c r="G16" s="268"/>
      <c r="H16" s="268"/>
      <c r="I16" s="41">
        <v>12</v>
      </c>
      <c r="J16" s="43">
        <v>0</v>
      </c>
      <c r="K16" s="43">
        <v>0</v>
      </c>
      <c r="L16" s="120"/>
      <c r="M16" s="120"/>
    </row>
    <row r="17" spans="1:13" ht="12.75">
      <c r="A17" s="267" t="s">
        <v>262</v>
      </c>
      <c r="B17" s="268"/>
      <c r="C17" s="268"/>
      <c r="D17" s="268"/>
      <c r="E17" s="268"/>
      <c r="F17" s="268"/>
      <c r="G17" s="268"/>
      <c r="H17" s="268"/>
      <c r="I17" s="41">
        <v>13</v>
      </c>
      <c r="J17" s="43">
        <v>0</v>
      </c>
      <c r="K17" s="43">
        <v>0</v>
      </c>
      <c r="L17" s="120"/>
      <c r="M17" s="120"/>
    </row>
    <row r="18" spans="1:13" ht="12.75">
      <c r="A18" s="267" t="s">
        <v>263</v>
      </c>
      <c r="B18" s="268"/>
      <c r="C18" s="268"/>
      <c r="D18" s="268"/>
      <c r="E18" s="268"/>
      <c r="F18" s="268"/>
      <c r="G18" s="268"/>
      <c r="H18" s="268"/>
      <c r="I18" s="41">
        <v>14</v>
      </c>
      <c r="J18" s="43">
        <v>0</v>
      </c>
      <c r="K18" s="43">
        <v>0</v>
      </c>
      <c r="L18" s="120"/>
      <c r="M18" s="120"/>
    </row>
    <row r="19" spans="1:13" ht="12.75">
      <c r="A19" s="267" t="s">
        <v>264</v>
      </c>
      <c r="B19" s="268"/>
      <c r="C19" s="268"/>
      <c r="D19" s="268"/>
      <c r="E19" s="268"/>
      <c r="F19" s="268"/>
      <c r="G19" s="268"/>
      <c r="H19" s="268"/>
      <c r="I19" s="41">
        <v>15</v>
      </c>
      <c r="J19" s="43">
        <v>0</v>
      </c>
      <c r="K19" s="43">
        <v>0</v>
      </c>
      <c r="L19" s="120"/>
      <c r="M19" s="120"/>
    </row>
    <row r="20" spans="1:13" ht="12.75">
      <c r="A20" s="267" t="s">
        <v>265</v>
      </c>
      <c r="B20" s="268"/>
      <c r="C20" s="268"/>
      <c r="D20" s="268"/>
      <c r="E20" s="268"/>
      <c r="F20" s="268"/>
      <c r="G20" s="268"/>
      <c r="H20" s="268"/>
      <c r="I20" s="41">
        <v>16</v>
      </c>
      <c r="J20" s="43">
        <v>0</v>
      </c>
      <c r="K20" s="43">
        <v>0</v>
      </c>
      <c r="L20" s="120"/>
      <c r="M20" s="120"/>
    </row>
    <row r="21" spans="1:13" ht="12.75">
      <c r="A21" s="269" t="s">
        <v>266</v>
      </c>
      <c r="B21" s="270"/>
      <c r="C21" s="270"/>
      <c r="D21" s="270"/>
      <c r="E21" s="270"/>
      <c r="F21" s="270"/>
      <c r="G21" s="270"/>
      <c r="H21" s="270"/>
      <c r="I21" s="41">
        <v>17</v>
      </c>
      <c r="J21" s="69">
        <f>SUM(J15:J20)</f>
        <v>22045554</v>
      </c>
      <c r="K21" s="69">
        <f>SUM(K15:K20)</f>
        <v>-8081787</v>
      </c>
      <c r="L21" s="120"/>
      <c r="M21" s="120"/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267</v>
      </c>
      <c r="B23" s="260"/>
      <c r="C23" s="260"/>
      <c r="D23" s="260"/>
      <c r="E23" s="260"/>
      <c r="F23" s="260"/>
      <c r="G23" s="260"/>
      <c r="H23" s="260"/>
      <c r="I23" s="44">
        <v>18</v>
      </c>
      <c r="J23" s="42"/>
      <c r="K23" s="42"/>
    </row>
    <row r="24" spans="1:11" ht="17.25" customHeight="1">
      <c r="A24" s="261" t="s">
        <v>268</v>
      </c>
      <c r="B24" s="262"/>
      <c r="C24" s="262"/>
      <c r="D24" s="262"/>
      <c r="E24" s="262"/>
      <c r="F24" s="262"/>
      <c r="G24" s="262"/>
      <c r="H24" s="262"/>
      <c r="I24" s="45">
        <v>19</v>
      </c>
      <c r="J24" s="69"/>
      <c r="K24" s="69"/>
    </row>
    <row r="25" spans="1:11" ht="30" customHeight="1">
      <c r="A25" s="263" t="s">
        <v>269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2017-07-14T07:18:12Z</cp:lastPrinted>
  <dcterms:created xsi:type="dcterms:W3CDTF">2008-10-17T11:51:54Z</dcterms:created>
  <dcterms:modified xsi:type="dcterms:W3CDTF">2017-07-18T07:55:23Z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