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1110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<sst xmlns="http://schemas.openxmlformats.org/spreadsheetml/2006/main" count="338" uniqueCount="305">
  <si>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</si>
  <si>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</si>
  <si>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</si>
  <si>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</si>
  <si>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</si>
  <si>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</si>
  <si>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</si>
  <si>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</si>
  <si>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</si>
  <si>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</si>
  <si>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</si>
  <si>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</si>
  <si>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</si>
  <si>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</si>
  <si>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</si>
  <si>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</si>
  <si>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</si>
  <si>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</si>
  <si>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</si>
  <si>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</si>
  <si>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</si>
  <si>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</si>
  <si>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</si>
  <si>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</si>
  <si>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</si>
  <si>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</si>
  <si>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</si>
  <si>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</si>
  <si>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</si>
  <si>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</si>
  <si>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</si>
  <si>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</si>
  <si>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</si>
  <si>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</si>
  <si>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</si>
  <si>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</si>
  <si>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</si>
  <si>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</si>
  <si>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</si>
  <si>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</si>
  <si>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</si>
  <si>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</si>
  <si>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</si>
  <si>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</si>
  <si>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</si>
  <si>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</si>
  <si>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</si>
  <si>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</si>
  <si>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</si>
  <si>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</si>
  <si>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</si>
  <si>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</si>
  <si>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</si>
  <si>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</si>
  <si>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</si>
  <si>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</si>
  <si>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</si>
  <si>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</si>
  <si>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</si>
  <si>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</si>
  <si>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</si>
  <si>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</si>
  <si>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</si>
  <si>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</si>
  <si>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</si>
  <si>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</si>
  <si>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</si>
  <si>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</si>
  <si>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</si>
  <si>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</si>
  <si>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</si>
  <si>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</si>
  <si>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</si>
  <si>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</si>
  <si>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</si>
  <si>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</si>
  <si>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</si>
  <si>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</si>
  <si>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</si>
  <si>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</si>
  <si>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</si>
  <si>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</si>
  <si>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</si>
  <si>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</si>
  <si>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</si>
  <si>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</si>
  <si>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</si>
  <si>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</si>
  <si>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</si>
  <si>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</si>
  <si>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</si>
  <si>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</si>
  <si>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</si>
  <si>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</si>
  <si>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</si>
  <si>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</si>
  <si>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</si>
  <si>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</si>
  <si>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</si>
  <si>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</si>
  <si>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</si>
  <si>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</si>
  <si>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</si>
  <si>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</si>
  <si>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</si>
  <si>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</si>
  <si>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</si>
  <si>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</si>
  <si>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</si>
  <si>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</si>
  <si>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</si>
  <si>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</si>
  <si>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</si>
  <si>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</si>
  <si>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</si>
  <si>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</si>
  <si>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</si>
  <si>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</si>
  <si>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</si>
  <si>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</si>
  <si>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</si>
  <si>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</si>
  <si>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</si>
  <si>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</si>
  <si>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</si>
  <si>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</si>
  <si>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</si>
  <si>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</si>
  <si>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</si>
  <si>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</si>
  <si>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</si>
  <si>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</si>
  <si>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</si>
  <si>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</si>
  <si>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</si>
  <si>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</si>
  <si>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</si>
  <si>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</si>
  <si>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</si>
  <si>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</si>
  <si>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</si>
  <si>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</si>
  <si>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</si>
  <si>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</si>
  <si>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</si>
  <si>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</si>
  <si>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</si>
  <si>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</si>
  <si>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</si>
  <si>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</si>
  <si>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</si>
  <si>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</si>
  <si>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</si>
  <si>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</si>
  <si>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</si>
  <si>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</si>
  <si>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</si>
  <si>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</si>
  <si>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</si>
  <si>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</si>
  <si>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</si>
  <si>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</si>
  <si>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</si>
  <si>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</si>
  <si>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</si>
  <si>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</si>
  <si>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</si>
  <si>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</si>
  <si>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</si>
  <si>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</si>
  <si>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</si>
  <si>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</si>
  <si>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</si>
  <si>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</si>
  <si>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</si>
  <si>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</si>
  <si>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</si>
  <si>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</si>
  <si>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</si>
  <si>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</si>
  <si>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</si>
  <si>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</si>
  <si>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</si>
  <si>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</si>
  <si>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</si>
  <si>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</si>
  <si>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</si>
  <si>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</si>
  <si>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</si>
  <si>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</si>
  <si>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</si>
  <si>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</si>
  <si>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</si>
  <si>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</si>
  <si>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</si>
  <si>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</si>
  <si>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</si>
  <si>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</si>
  <si>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</si>
  <si>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</si>
  <si>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</si>
  <si>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</si>
  <si>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</si>
  <si>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</si>
  <si>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</si>
  <si>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</si>
  <si>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</si>
  <si>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</si>
  <si>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</si>
  <si>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</si>
  <si>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</si>
  <si>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</si>
  <si>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</si>
  <si>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</si>
  <si>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</si>
  <si>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</si>
  <si>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</si>
  <si>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</si>
  <si>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</si>
  <si>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</si>
  <si>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</si>
  <si>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</si>
  <si>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</si>
  <si>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</si>
  <si>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</si>
  <si>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</si>
  <si>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</si>
  <si>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</si>
  <si>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</si>
  <si>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</si>
  <si>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</si>
  <si>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</si>
  <si>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</si>
  <si>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</si>
  <si>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</si>
  <si>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</si>
  <si>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</si>
  <si>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</si>
  <si>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</si>
  <si>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</si>
  <si>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</si>
  <si>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</si>
  <si>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</si>
  <si>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</si>
  <si>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</si>
  <si>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</si>
  <si>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</si>
  <si>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</si>
  <si>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</si>
  <si>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</si>
  <si>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</si>
  <si>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</si>
  <si>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</si>
  <si>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</si>
  <si>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</si>
  <si>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</si>
  <si>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</si>
  <si>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</si>
  <si>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</si>
  <si>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</si>
  <si>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</si>
  <si>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</si>
  <si>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</si>
  <si>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</si>
  <si>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</si>
  <si>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</si>
  <si>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</si>
  <si>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</si>
  <si>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</si>
  <si>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</si>
  <si>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</si>
  <si>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</si>
  <si>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</si>
  <si>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</si>
  <si>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</si>
  <si>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</si>
  <si>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</si>
  <si>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</si>
  <si>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</si>
  <si>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</si>
  <si>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</si>
  <si>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</si>
  <si>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</si>
  <si>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</si>
  <si>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</si>
  <si>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</si>
  <si>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</si>
  <si>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</si>
  <si>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</si>
  <si>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</si>
  <si>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</si>
  <si>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</si>
  <si>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</si>
  <si>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</si>
  <si>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JOHN KARAVANIĆ</t>
  </si>
  <si>
    <t>tng@tng.hr</t>
  </si>
  <si>
    <t>www.tng.hr</t>
  </si>
  <si>
    <t>Obveznik: 30312968003; TANKERSKA NEXT GENERATION D.D.</t>
  </si>
  <si>
    <t>MARIO DEVOŠIĆ</t>
  </si>
  <si>
    <t>023/202-137</t>
  </si>
  <si>
    <t>BOŽIDARA PETRANOVIĆA 4, 23000 ZADAR</t>
  </si>
  <si>
    <t>TANKERSKA PLOVIDBA d.d.</t>
  </si>
  <si>
    <t>023/250-580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</si>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</sst>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2" fillId="0" borderId="27" xfId="44" applyNumberFormat="1" applyFont="1" applyFill="1" applyBorder="1" applyAlignment="1" applyProtection="1">
      <alignment vertical="center"/>
      <protection hidden="1" locked="0"/>
    </xf>
    <xf numFmtId="0" fontId="2" fillId="0" borderId="29" xfId="44" applyNumberFormat="1" applyFont="1" applyFill="1" applyBorder="1" applyAlignment="1" applyProtection="1">
      <alignment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62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1" t="s">
        <v>214</v>
      </c>
      <c r="B1" s="172"/>
      <c r="C1" s="172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28" t="s">
        <v>215</v>
      </c>
      <c r="B2" s="129"/>
      <c r="C2" s="129"/>
      <c r="D2" s="130"/>
      <c r="E2" s="111">
        <v>42005</v>
      </c>
      <c r="F2" s="12"/>
      <c r="G2" s="13" t="s">
        <v>216</v>
      </c>
      <c r="H2" s="111">
        <v>42369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1" t="s">
        <v>281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4" t="s">
        <v>217</v>
      </c>
      <c r="B6" s="135"/>
      <c r="C6" s="126" t="s">
        <v>292</v>
      </c>
      <c r="D6" s="127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6" t="s">
        <v>218</v>
      </c>
      <c r="B8" s="137"/>
      <c r="C8" s="126" t="s">
        <v>291</v>
      </c>
      <c r="D8" s="127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3" t="s">
        <v>219</v>
      </c>
      <c r="B10" s="124"/>
      <c r="C10" s="126" t="s">
        <v>290</v>
      </c>
      <c r="D10" s="127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5"/>
      <c r="B11" s="124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4" t="s">
        <v>220</v>
      </c>
      <c r="B12" s="135"/>
      <c r="C12" s="138" t="s">
        <v>293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4" t="s">
        <v>221</v>
      </c>
      <c r="B14" s="135"/>
      <c r="C14" s="141">
        <v>23000</v>
      </c>
      <c r="D14" s="142"/>
      <c r="E14" s="16"/>
      <c r="F14" s="138" t="s">
        <v>285</v>
      </c>
      <c r="G14" s="139"/>
      <c r="H14" s="139"/>
      <c r="I14" s="140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4" t="s">
        <v>222</v>
      </c>
      <c r="B16" s="135"/>
      <c r="C16" s="138" t="s">
        <v>286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4" t="s">
        <v>223</v>
      </c>
      <c r="B18" s="135"/>
      <c r="C18" s="143" t="s">
        <v>295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4" t="s">
        <v>224</v>
      </c>
      <c r="B20" s="135"/>
      <c r="C20" s="143" t="s">
        <v>296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4" t="s">
        <v>225</v>
      </c>
      <c r="B22" s="135"/>
      <c r="C22" s="112">
        <v>520</v>
      </c>
      <c r="D22" s="138" t="s">
        <v>285</v>
      </c>
      <c r="E22" s="146"/>
      <c r="F22" s="147"/>
      <c r="G22" s="134"/>
      <c r="H22" s="148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4" t="s">
        <v>226</v>
      </c>
      <c r="B24" s="135"/>
      <c r="C24" s="112">
        <v>13</v>
      </c>
      <c r="D24" s="138" t="s">
        <v>287</v>
      </c>
      <c r="E24" s="146"/>
      <c r="F24" s="146"/>
      <c r="G24" s="147"/>
      <c r="H24" s="48" t="s">
        <v>227</v>
      </c>
      <c r="I24" s="119">
        <v>142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282</v>
      </c>
      <c r="I25" s="89"/>
      <c r="J25" s="10"/>
      <c r="K25" s="10"/>
      <c r="L25" s="10"/>
    </row>
    <row r="26" spans="1:12" ht="12.75">
      <c r="A26" s="134" t="s">
        <v>228</v>
      </c>
      <c r="B26" s="135"/>
      <c r="C26" s="113" t="s">
        <v>288</v>
      </c>
      <c r="D26" s="25"/>
      <c r="E26" s="33"/>
      <c r="F26" s="24"/>
      <c r="G26" s="149" t="s">
        <v>229</v>
      </c>
      <c r="H26" s="135"/>
      <c r="I26" s="114" t="s">
        <v>289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10"/>
      <c r="K30" s="10"/>
      <c r="L30" s="10"/>
    </row>
    <row r="31" spans="1:12" ht="12.75">
      <c r="A31" s="85"/>
      <c r="B31" s="22"/>
      <c r="C31" s="21"/>
      <c r="D31" s="160"/>
      <c r="E31" s="160"/>
      <c r="F31" s="160"/>
      <c r="G31" s="161"/>
      <c r="H31" s="16"/>
      <c r="I31" s="9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10"/>
      <c r="K36" s="10"/>
      <c r="L36" s="10"/>
    </row>
    <row r="37" spans="1:12" ht="12.75">
      <c r="A37" s="94"/>
      <c r="B37" s="30"/>
      <c r="C37" s="162"/>
      <c r="D37" s="163"/>
      <c r="E37" s="16"/>
      <c r="F37" s="162"/>
      <c r="G37" s="163"/>
      <c r="H37" s="16"/>
      <c r="I37" s="8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3" t="s">
        <v>233</v>
      </c>
      <c r="B44" s="167"/>
      <c r="C44" s="177" t="s">
        <v>301</v>
      </c>
      <c r="D44" s="178"/>
      <c r="E44" s="26"/>
      <c r="F44" s="138" t="s">
        <v>300</v>
      </c>
      <c r="G44" s="158"/>
      <c r="H44" s="158"/>
      <c r="I44" s="159"/>
      <c r="J44" s="10"/>
      <c r="K44" s="10"/>
      <c r="L44" s="10"/>
    </row>
    <row r="45" spans="1:12" ht="12.75">
      <c r="A45" s="94"/>
      <c r="B45" s="30"/>
      <c r="C45" s="162"/>
      <c r="D45" s="163"/>
      <c r="E45" s="16"/>
      <c r="F45" s="162"/>
      <c r="G45" s="164"/>
      <c r="H45" s="35"/>
      <c r="I45" s="98"/>
      <c r="J45" s="10"/>
      <c r="K45" s="10"/>
      <c r="L45" s="10"/>
    </row>
    <row r="46" spans="1:12" ht="12.75">
      <c r="A46" s="123" t="s">
        <v>234</v>
      </c>
      <c r="B46" s="167"/>
      <c r="C46" s="138" t="s">
        <v>298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3" t="s">
        <v>236</v>
      </c>
      <c r="B48" s="167"/>
      <c r="C48" s="168" t="s">
        <v>299</v>
      </c>
      <c r="D48" s="169"/>
      <c r="E48" s="170"/>
      <c r="F48" s="16"/>
      <c r="G48" s="48" t="s">
        <v>237</v>
      </c>
      <c r="H48" s="168" t="s">
        <v>302</v>
      </c>
      <c r="I48" s="170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3" t="s">
        <v>223</v>
      </c>
      <c r="B50" s="167"/>
      <c r="C50" s="181" t="s">
        <v>295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4" t="s">
        <v>238</v>
      </c>
      <c r="B52" s="135"/>
      <c r="C52" s="168" t="s">
        <v>294</v>
      </c>
      <c r="D52" s="169"/>
      <c r="E52" s="169"/>
      <c r="F52" s="169"/>
      <c r="G52" s="169"/>
      <c r="H52" s="169"/>
      <c r="I52" s="140"/>
      <c r="J52" s="10"/>
      <c r="K52" s="10"/>
      <c r="L52" s="10"/>
    </row>
    <row r="53" spans="1:12" ht="12.75">
      <c r="A53" s="99"/>
      <c r="B53" s="20"/>
      <c r="C53" s="173" t="s">
        <v>239</v>
      </c>
      <c r="D53" s="173"/>
      <c r="E53" s="173"/>
      <c r="F53" s="173"/>
      <c r="G53" s="173"/>
      <c r="H53" s="173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2" t="s">
        <v>240</v>
      </c>
      <c r="C55" s="183"/>
      <c r="D55" s="183"/>
      <c r="E55" s="183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84" t="s">
        <v>271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99"/>
      <c r="B57" s="184" t="s">
        <v>272</v>
      </c>
      <c r="C57" s="185"/>
      <c r="D57" s="185"/>
      <c r="E57" s="185"/>
      <c r="F57" s="185"/>
      <c r="G57" s="185"/>
      <c r="H57" s="185"/>
      <c r="I57" s="101"/>
      <c r="J57" s="10"/>
      <c r="K57" s="10"/>
      <c r="L57" s="10"/>
    </row>
    <row r="58" spans="1:12" ht="12.75">
      <c r="A58" s="99"/>
      <c r="B58" s="184" t="s">
        <v>273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99"/>
      <c r="B59" s="184" t="s">
        <v>274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74" t="s">
        <v>243</v>
      </c>
      <c r="H62" s="175"/>
      <c r="I62" s="176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9"/>
      <c r="H63" s="180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workbookViewId="0" topLeftCell="A45">
      <selection activeCell="K64" sqref="K64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297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50</v>
      </c>
      <c r="B4" s="230"/>
      <c r="C4" s="230"/>
      <c r="D4" s="230"/>
      <c r="E4" s="230"/>
      <c r="F4" s="230"/>
      <c r="G4" s="230"/>
      <c r="H4" s="231"/>
      <c r="I4" s="55" t="s">
        <v>244</v>
      </c>
      <c r="J4" s="56" t="s">
        <v>283</v>
      </c>
      <c r="K4" s="57" t="s">
        <v>284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214"/>
      <c r="I7" s="3">
        <v>1</v>
      </c>
      <c r="J7" s="6">
        <v>0</v>
      </c>
      <c r="K7" s="6">
        <v>0</v>
      </c>
    </row>
    <row r="8" spans="1:11" ht="12.75">
      <c r="A8" s="203" t="s">
        <v>8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460139311</v>
      </c>
      <c r="K8" s="50">
        <f>K9+K16+K26+K35+K39</f>
        <v>1442351624</v>
      </c>
    </row>
    <row r="9" spans="1:11" ht="12.75">
      <c r="A9" s="200" t="s">
        <v>171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0" t="s">
        <v>99</v>
      </c>
      <c r="B10" s="201"/>
      <c r="C10" s="201"/>
      <c r="D10" s="201"/>
      <c r="E10" s="201"/>
      <c r="F10" s="201"/>
      <c r="G10" s="201"/>
      <c r="H10" s="202"/>
      <c r="I10" s="1">
        <v>4</v>
      </c>
      <c r="J10" s="7">
        <v>0</v>
      </c>
      <c r="K10" s="7">
        <v>0</v>
      </c>
    </row>
    <row r="11" spans="1:11" ht="12.75">
      <c r="A11" s="200" t="s">
        <v>9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0</v>
      </c>
      <c r="K11" s="7">
        <v>0</v>
      </c>
    </row>
    <row r="12" spans="1:11" ht="12.75">
      <c r="A12" s="200" t="s">
        <v>100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0</v>
      </c>
      <c r="K12" s="7">
        <v>0</v>
      </c>
    </row>
    <row r="13" spans="1:11" ht="12.75">
      <c r="A13" s="200" t="s">
        <v>174</v>
      </c>
      <c r="B13" s="201"/>
      <c r="C13" s="201"/>
      <c r="D13" s="201"/>
      <c r="E13" s="201"/>
      <c r="F13" s="201"/>
      <c r="G13" s="201"/>
      <c r="H13" s="202"/>
      <c r="I13" s="1">
        <v>7</v>
      </c>
      <c r="J13" s="7">
        <v>0</v>
      </c>
      <c r="K13" s="7">
        <v>0</v>
      </c>
    </row>
    <row r="14" spans="1:11" ht="12.75">
      <c r="A14" s="200" t="s">
        <v>175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0</v>
      </c>
      <c r="K14" s="7">
        <v>0</v>
      </c>
    </row>
    <row r="15" spans="1:11" ht="12.75">
      <c r="A15" s="200" t="s">
        <v>176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0</v>
      </c>
      <c r="K15" s="7">
        <v>0</v>
      </c>
    </row>
    <row r="16" spans="1:11" ht="12.75">
      <c r="A16" s="200" t="s">
        <v>172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460139311</v>
      </c>
      <c r="K16" s="50">
        <f>SUM(K17:K25)</f>
        <v>1442351624</v>
      </c>
    </row>
    <row r="17" spans="1:11" ht="12.75">
      <c r="A17" s="200" t="s">
        <v>177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0</v>
      </c>
      <c r="K17" s="7">
        <v>0</v>
      </c>
    </row>
    <row r="18" spans="1:11" ht="12.75">
      <c r="A18" s="200" t="s">
        <v>213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0</v>
      </c>
      <c r="K18" s="7">
        <v>0</v>
      </c>
    </row>
    <row r="19" spans="1:11" ht="12.75">
      <c r="A19" s="200" t="s">
        <v>178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368190814</v>
      </c>
      <c r="K19" s="7">
        <v>1442327184</v>
      </c>
    </row>
    <row r="20" spans="1:11" ht="12.75">
      <c r="A20" s="200" t="s">
        <v>21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0</v>
      </c>
      <c r="K20" s="7">
        <v>24440</v>
      </c>
    </row>
    <row r="21" spans="1:11" ht="12.75">
      <c r="A21" s="200" t="s">
        <v>22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>
        <v>0</v>
      </c>
      <c r="K21" s="7">
        <v>0</v>
      </c>
    </row>
    <row r="22" spans="1:11" ht="12.75">
      <c r="A22" s="200" t="s">
        <v>63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0</v>
      </c>
      <c r="K22" s="7">
        <v>0</v>
      </c>
    </row>
    <row r="23" spans="1:11" ht="12.75">
      <c r="A23" s="200" t="s">
        <v>64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91948497</v>
      </c>
      <c r="K23" s="7">
        <v>0</v>
      </c>
    </row>
    <row r="24" spans="1:11" ht="12.75">
      <c r="A24" s="200" t="s">
        <v>65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0</v>
      </c>
      <c r="K24" s="7">
        <v>0</v>
      </c>
    </row>
    <row r="25" spans="1:11" ht="12.75">
      <c r="A25" s="200" t="s">
        <v>66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0</v>
      </c>
      <c r="K25" s="7">
        <v>0</v>
      </c>
    </row>
    <row r="26" spans="1:11" ht="12.75">
      <c r="A26" s="200" t="s">
        <v>159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200" t="s">
        <v>67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0</v>
      </c>
      <c r="K27" s="7">
        <v>0</v>
      </c>
    </row>
    <row r="28" spans="1:11" ht="12.75">
      <c r="A28" s="200" t="s">
        <v>68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0</v>
      </c>
      <c r="K28" s="7">
        <v>0</v>
      </c>
    </row>
    <row r="29" spans="1:11" ht="12.75">
      <c r="A29" s="200" t="s">
        <v>69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0</v>
      </c>
      <c r="K29" s="7">
        <v>0</v>
      </c>
    </row>
    <row r="30" spans="1:11" ht="12.75">
      <c r="A30" s="200" t="s">
        <v>74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>
        <v>0</v>
      </c>
      <c r="K30" s="7">
        <v>0</v>
      </c>
    </row>
    <row r="31" spans="1:11" ht="12.75">
      <c r="A31" s="200" t="s">
        <v>75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0</v>
      </c>
      <c r="K31" s="7">
        <v>0</v>
      </c>
    </row>
    <row r="32" spans="1:11" ht="12.75">
      <c r="A32" s="200" t="s">
        <v>76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0</v>
      </c>
      <c r="K32" s="7">
        <v>0</v>
      </c>
    </row>
    <row r="33" spans="1:11" ht="12.75">
      <c r="A33" s="200" t="s">
        <v>70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>
        <v>0</v>
      </c>
      <c r="K33" s="7">
        <v>0</v>
      </c>
    </row>
    <row r="34" spans="1:11" ht="12.75">
      <c r="A34" s="200" t="s">
        <v>152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>
        <v>0</v>
      </c>
      <c r="K34" s="7">
        <v>0</v>
      </c>
    </row>
    <row r="35" spans="1:11" ht="12.75">
      <c r="A35" s="200" t="s">
        <v>153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71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>
        <v>0</v>
      </c>
      <c r="K36" s="7">
        <v>0</v>
      </c>
    </row>
    <row r="37" spans="1:11" ht="12.75">
      <c r="A37" s="200" t="s">
        <v>72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>
        <v>0</v>
      </c>
      <c r="K37" s="7">
        <v>0</v>
      </c>
    </row>
    <row r="38" spans="1:11" ht="12.75">
      <c r="A38" s="200" t="s">
        <v>73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>
        <v>0</v>
      </c>
      <c r="K38" s="7">
        <v>0</v>
      </c>
    </row>
    <row r="39" spans="1:11" ht="12.75">
      <c r="A39" s="200" t="s">
        <v>154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0</v>
      </c>
      <c r="K39" s="7">
        <v>0</v>
      </c>
    </row>
    <row r="40" spans="1:11" ht="12.75">
      <c r="A40" s="203" t="s">
        <v>206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27203637</v>
      </c>
      <c r="K40" s="50">
        <f>K41+K49+K56+K64</f>
        <v>76596715</v>
      </c>
    </row>
    <row r="41" spans="1:11" ht="12.75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4928176</v>
      </c>
    </row>
    <row r="42" spans="1:11" ht="12.75">
      <c r="A42" s="200" t="s">
        <v>103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0</v>
      </c>
      <c r="K42" s="7">
        <v>4928176</v>
      </c>
    </row>
    <row r="43" spans="1:11" ht="12.75">
      <c r="A43" s="200" t="s">
        <v>104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0</v>
      </c>
      <c r="K43" s="7">
        <v>0</v>
      </c>
    </row>
    <row r="44" spans="1:11" ht="12.75">
      <c r="A44" s="200" t="s">
        <v>77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0</v>
      </c>
      <c r="K44" s="7">
        <v>0</v>
      </c>
    </row>
    <row r="45" spans="1:11" ht="12.75">
      <c r="A45" s="200" t="s">
        <v>78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0</v>
      </c>
      <c r="K45" s="7">
        <v>0</v>
      </c>
    </row>
    <row r="46" spans="1:11" ht="12.75">
      <c r="A46" s="200" t="s">
        <v>79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0</v>
      </c>
      <c r="K46" s="7">
        <v>0</v>
      </c>
    </row>
    <row r="47" spans="1:11" ht="12.75">
      <c r="A47" s="200" t="s">
        <v>80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>
        <v>0</v>
      </c>
      <c r="K47" s="7">
        <v>0</v>
      </c>
    </row>
    <row r="48" spans="1:11" ht="12.75">
      <c r="A48" s="200" t="s">
        <v>81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>
        <v>0</v>
      </c>
      <c r="K48" s="7">
        <v>0</v>
      </c>
    </row>
    <row r="49" spans="1:11" ht="12.75">
      <c r="A49" s="200" t="s">
        <v>92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3930535</v>
      </c>
      <c r="K49" s="50">
        <f>SUM(K50:K55)</f>
        <v>203520</v>
      </c>
    </row>
    <row r="50" spans="1:11" ht="12.75">
      <c r="A50" s="200" t="s">
        <v>166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3811514</v>
      </c>
      <c r="K50" s="7">
        <v>17724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0</v>
      </c>
      <c r="K51" s="7">
        <v>3496</v>
      </c>
    </row>
    <row r="52" spans="1:11" ht="12.75">
      <c r="A52" s="200" t="s">
        <v>168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>
        <v>0</v>
      </c>
      <c r="K52" s="7">
        <v>0</v>
      </c>
    </row>
    <row r="53" spans="1:11" ht="12.75">
      <c r="A53" s="200" t="s">
        <v>169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0</v>
      </c>
      <c r="K53" s="7">
        <v>5005</v>
      </c>
    </row>
    <row r="54" spans="1:11" ht="12.75">
      <c r="A54" s="200" t="s">
        <v>5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119021</v>
      </c>
      <c r="K54" s="7">
        <v>169150</v>
      </c>
    </row>
    <row r="55" spans="1:11" ht="12.75">
      <c r="A55" s="200" t="s">
        <v>6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0</v>
      </c>
      <c r="K55" s="7">
        <v>8145</v>
      </c>
    </row>
    <row r="56" spans="1:11" ht="12.75">
      <c r="A56" s="200" t="s">
        <v>93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200" t="s">
        <v>67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>
        <v>0</v>
      </c>
      <c r="K57" s="7">
        <v>0</v>
      </c>
    </row>
    <row r="58" spans="1:11" ht="12.75">
      <c r="A58" s="200" t="s">
        <v>68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0</v>
      </c>
      <c r="K58" s="7">
        <v>0</v>
      </c>
    </row>
    <row r="59" spans="1:11" ht="12.75">
      <c r="A59" s="200" t="s">
        <v>208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>
        <v>0</v>
      </c>
      <c r="K59" s="7">
        <v>0</v>
      </c>
    </row>
    <row r="60" spans="1:11" ht="12.75">
      <c r="A60" s="200" t="s">
        <v>74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>
        <v>0</v>
      </c>
      <c r="K60" s="7">
        <v>0</v>
      </c>
    </row>
    <row r="61" spans="1:11" ht="12.75">
      <c r="A61" s="200" t="s">
        <v>75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>
        <v>0</v>
      </c>
      <c r="K61" s="7">
        <v>0</v>
      </c>
    </row>
    <row r="62" spans="1:11" ht="12.75">
      <c r="A62" s="200" t="s">
        <v>76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0</v>
      </c>
      <c r="K62" s="7">
        <v>0</v>
      </c>
    </row>
    <row r="63" spans="1:11" ht="12.75">
      <c r="A63" s="200" t="s">
        <v>40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0</v>
      </c>
      <c r="K63" s="7">
        <v>0</v>
      </c>
    </row>
    <row r="64" spans="1:11" ht="12.75">
      <c r="A64" s="200" t="s">
        <v>173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23273102</v>
      </c>
      <c r="K64" s="7">
        <v>71465019</v>
      </c>
    </row>
    <row r="65" spans="1:11" ht="12.75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1201244</v>
      </c>
      <c r="K65" s="7">
        <v>5670522</v>
      </c>
    </row>
    <row r="66" spans="1:11" ht="12.75">
      <c r="A66" s="203" t="s">
        <v>207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488544192</v>
      </c>
      <c r="K66" s="50">
        <f>K7+K8+K40+K65</f>
        <v>1524618861</v>
      </c>
    </row>
    <row r="67" spans="1:11" ht="12.75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0</v>
      </c>
      <c r="K67" s="8">
        <v>0</v>
      </c>
    </row>
    <row r="68" spans="1:11" ht="12.75">
      <c r="A68" s="192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277252117</v>
      </c>
      <c r="K69" s="51">
        <f>K70+K71+K72+K78+K79+K82+K85</f>
        <v>645794429</v>
      </c>
    </row>
    <row r="70" spans="1:11" ht="12.75">
      <c r="A70" s="200" t="s">
        <v>117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200000000</v>
      </c>
      <c r="K70" s="7">
        <v>436667250</v>
      </c>
    </row>
    <row r="71" spans="1:11" ht="12.75">
      <c r="A71" s="200" t="s">
        <v>118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0</v>
      </c>
      <c r="K71" s="7">
        <v>68425976</v>
      </c>
    </row>
    <row r="72" spans="1:11" ht="12.75">
      <c r="A72" s="200" t="s">
        <v>119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55000000</v>
      </c>
      <c r="K72" s="50">
        <f>K73+K74-K75+K76+K77</f>
        <v>55000000</v>
      </c>
    </row>
    <row r="73" spans="1:11" ht="12.75">
      <c r="A73" s="200" t="s">
        <v>120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0</v>
      </c>
      <c r="K73" s="7">
        <v>0</v>
      </c>
    </row>
    <row r="74" spans="1:11" ht="12.75">
      <c r="A74" s="200" t="s">
        <v>121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0</v>
      </c>
      <c r="K74" s="7">
        <v>996600</v>
      </c>
    </row>
    <row r="75" spans="1:11" ht="12.75">
      <c r="A75" s="200" t="s">
        <v>109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>
        <v>0</v>
      </c>
      <c r="K75" s="7">
        <v>996600</v>
      </c>
    </row>
    <row r="76" spans="1:11" ht="12.75">
      <c r="A76" s="200" t="s">
        <v>110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>
        <v>0</v>
      </c>
      <c r="K76" s="7">
        <v>0</v>
      </c>
    </row>
    <row r="77" spans="1:11" ht="12.75">
      <c r="A77" s="200" t="s">
        <v>111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55000000</v>
      </c>
      <c r="K77" s="7">
        <v>55000000</v>
      </c>
    </row>
    <row r="78" spans="1:12" ht="12.75">
      <c r="A78" s="200" t="s">
        <v>112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10363244</v>
      </c>
      <c r="K78" s="7">
        <v>40289284</v>
      </c>
      <c r="L78" s="120"/>
    </row>
    <row r="79" spans="1:11" ht="12.75">
      <c r="A79" s="200" t="s">
        <v>204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0</v>
      </c>
      <c r="K79" s="50">
        <f>K80-K81</f>
        <v>10892273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0</v>
      </c>
      <c r="K80" s="7">
        <v>10892273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0</v>
      </c>
      <c r="K81" s="7">
        <v>0</v>
      </c>
    </row>
    <row r="82" spans="1:11" ht="12.75">
      <c r="A82" s="200" t="s">
        <v>205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11888873</v>
      </c>
      <c r="K82" s="50">
        <f>K83-K84</f>
        <v>34519646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11888873</v>
      </c>
      <c r="K83" s="7">
        <v>34519646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0</v>
      </c>
      <c r="K84" s="7">
        <v>0</v>
      </c>
    </row>
    <row r="85" spans="1:11" ht="12.75">
      <c r="A85" s="200" t="s">
        <v>142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>
        <v>0</v>
      </c>
      <c r="K85" s="7">
        <v>0</v>
      </c>
    </row>
    <row r="86" spans="1:11" ht="12.75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0" t="s">
        <v>105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0</v>
      </c>
      <c r="K87" s="7">
        <v>0</v>
      </c>
    </row>
    <row r="88" spans="1:11" ht="12.75">
      <c r="A88" s="200" t="s">
        <v>106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>
        <v>0</v>
      </c>
      <c r="K88" s="7">
        <v>0</v>
      </c>
    </row>
    <row r="89" spans="1:11" ht="12.75">
      <c r="A89" s="200" t="s">
        <v>107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0</v>
      </c>
      <c r="K89" s="7">
        <v>0</v>
      </c>
    </row>
    <row r="90" spans="1:11" ht="12.75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190026197</v>
      </c>
      <c r="K90" s="50">
        <f>SUM(K91:K99)</f>
        <v>785311255</v>
      </c>
    </row>
    <row r="91" spans="1:11" ht="12.75">
      <c r="A91" s="200" t="s">
        <v>108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0</v>
      </c>
      <c r="K91" s="7">
        <v>0</v>
      </c>
    </row>
    <row r="92" spans="1:11" ht="12.75">
      <c r="A92" s="200" t="s">
        <v>209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0</v>
      </c>
      <c r="K92" s="7">
        <v>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190026197</v>
      </c>
      <c r="K93" s="7">
        <v>785311255</v>
      </c>
    </row>
    <row r="94" spans="1:11" ht="12.75">
      <c r="A94" s="200" t="s">
        <v>210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>
        <v>0</v>
      </c>
      <c r="K94" s="7">
        <v>0</v>
      </c>
    </row>
    <row r="95" spans="1:11" ht="12.75">
      <c r="A95" s="200" t="s">
        <v>211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0</v>
      </c>
      <c r="K95" s="7">
        <v>0</v>
      </c>
    </row>
    <row r="96" spans="1:11" ht="12.75">
      <c r="A96" s="200" t="s">
        <v>212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>
        <v>0</v>
      </c>
      <c r="K96" s="7">
        <v>0</v>
      </c>
    </row>
    <row r="97" spans="1:11" ht="12.75">
      <c r="A97" s="200" t="s">
        <v>85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>
        <v>0</v>
      </c>
      <c r="K97" s="7">
        <v>0</v>
      </c>
    </row>
    <row r="98" spans="1:11" ht="12.75">
      <c r="A98" s="200" t="s">
        <v>83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0</v>
      </c>
      <c r="K98" s="7">
        <v>0</v>
      </c>
    </row>
    <row r="99" spans="1:11" ht="12.75">
      <c r="A99" s="200" t="s">
        <v>84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>
        <v>0</v>
      </c>
      <c r="K99" s="7">
        <v>0</v>
      </c>
    </row>
    <row r="100" spans="1:11" ht="12.75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20361903</v>
      </c>
      <c r="K100" s="50">
        <f>SUM(K101:K112)</f>
        <v>89769711</v>
      </c>
    </row>
    <row r="101" spans="1:11" ht="12.75">
      <c r="A101" s="200" t="s">
        <v>108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873472</v>
      </c>
      <c r="K101" s="7">
        <v>420173</v>
      </c>
    </row>
    <row r="102" spans="1:11" ht="12.75">
      <c r="A102" s="200" t="s">
        <v>209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0</v>
      </c>
      <c r="K102" s="7">
        <v>0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18457309</v>
      </c>
      <c r="K103" s="7">
        <v>62792836</v>
      </c>
    </row>
    <row r="104" spans="1:11" ht="12.75">
      <c r="A104" s="200" t="s">
        <v>210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0</v>
      </c>
      <c r="K104" s="7">
        <v>11760664</v>
      </c>
    </row>
    <row r="105" spans="1:11" ht="12.75">
      <c r="A105" s="200" t="s">
        <v>211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1010532</v>
      </c>
      <c r="K105" s="7">
        <v>10482170</v>
      </c>
    </row>
    <row r="106" spans="1:11" ht="12.75">
      <c r="A106" s="200" t="s">
        <v>212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0</v>
      </c>
      <c r="K106" s="7">
        <v>0</v>
      </c>
    </row>
    <row r="107" spans="1:11" ht="12.75">
      <c r="A107" s="200" t="s">
        <v>85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>
        <v>0</v>
      </c>
      <c r="K107" s="7">
        <v>0</v>
      </c>
    </row>
    <row r="108" spans="1:11" ht="12.75">
      <c r="A108" s="200" t="s">
        <v>86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0</v>
      </c>
      <c r="K108" s="7">
        <v>4183437</v>
      </c>
    </row>
    <row r="109" spans="1:11" ht="12.75">
      <c r="A109" s="200" t="s">
        <v>87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5719</v>
      </c>
      <c r="K109" s="7">
        <v>78573</v>
      </c>
    </row>
    <row r="110" spans="1:11" ht="12.75">
      <c r="A110" s="200" t="s">
        <v>90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0</v>
      </c>
      <c r="K110" s="7">
        <v>0</v>
      </c>
    </row>
    <row r="111" spans="1:11" ht="12.75">
      <c r="A111" s="200" t="s">
        <v>88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>
        <v>0</v>
      </c>
      <c r="K111" s="7">
        <v>0</v>
      </c>
    </row>
    <row r="112" spans="1:11" ht="12.75">
      <c r="A112" s="200" t="s">
        <v>89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14871</v>
      </c>
      <c r="K112" s="7">
        <v>51858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903975</v>
      </c>
      <c r="K113" s="7">
        <v>3743466</v>
      </c>
    </row>
    <row r="114" spans="1:11" ht="12.75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488544192</v>
      </c>
      <c r="K114" s="50">
        <f>K69+K86+K90+K100+K113</f>
        <v>1524618861</v>
      </c>
    </row>
    <row r="115" spans="1:11" ht="12.75">
      <c r="A115" s="189" t="s">
        <v>48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>
        <v>0</v>
      </c>
      <c r="K115" s="8">
        <v>0</v>
      </c>
    </row>
    <row r="116" spans="1:11" ht="12.75">
      <c r="A116" s="192" t="s">
        <v>275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3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276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6" sqref="M56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bestFit="1" customWidth="1"/>
    <col min="13" max="13" width="11.00390625" style="49" customWidth="1"/>
    <col min="14" max="16384" width="9.140625" style="49" customWidth="1"/>
  </cols>
  <sheetData>
    <row r="1" spans="1:13" ht="16.5" customHeight="1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9" t="s">
        <v>297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50</v>
      </c>
      <c r="B4" s="250"/>
      <c r="C4" s="250"/>
      <c r="D4" s="250"/>
      <c r="E4" s="250"/>
      <c r="F4" s="250"/>
      <c r="G4" s="250"/>
      <c r="H4" s="250"/>
      <c r="I4" s="55" t="s">
        <v>245</v>
      </c>
      <c r="J4" s="251" t="s">
        <v>283</v>
      </c>
      <c r="K4" s="251"/>
      <c r="L4" s="251" t="s">
        <v>284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6" t="s">
        <v>20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f>SUM(J8:J9)</f>
        <v>9508619</v>
      </c>
      <c r="K7" s="51">
        <f>SUM(K8:K9)</f>
        <v>9508619</v>
      </c>
      <c r="L7" s="51">
        <f>SUM(L8:L9)</f>
        <v>136796866</v>
      </c>
      <c r="M7" s="51">
        <f>SUM(M8:M9)</f>
        <v>56438360</v>
      </c>
    </row>
    <row r="8" spans="1:13" ht="12.75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9508619</v>
      </c>
      <c r="K8" s="7">
        <v>9508619</v>
      </c>
      <c r="L8" s="7">
        <v>133127902</v>
      </c>
      <c r="M8" s="7">
        <v>53781683</v>
      </c>
    </row>
    <row r="9" spans="1:13" ht="12.75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0</v>
      </c>
      <c r="K9" s="7">
        <v>0</v>
      </c>
      <c r="L9" s="7">
        <v>3668964</v>
      </c>
      <c r="M9" s="7">
        <v>2656677</v>
      </c>
    </row>
    <row r="10" spans="1:13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4807104</v>
      </c>
      <c r="K10" s="50">
        <f>K11+K12+K16+K20+K21+K22+K25+K26</f>
        <v>4754688</v>
      </c>
      <c r="L10" s="50">
        <f>L11+L12+L16+L20+L21+L22+L25+L26</f>
        <v>103225371</v>
      </c>
      <c r="M10" s="50">
        <f>M11+M12+M16+M20+M21+M22+M25+M26</f>
        <v>43897287</v>
      </c>
    </row>
    <row r="11" spans="1:13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150909</v>
      </c>
      <c r="K12" s="50">
        <f>SUM(K13:K15)</f>
        <v>143494</v>
      </c>
      <c r="L12" s="50">
        <f>SUM(L13:L15)</f>
        <v>33503024</v>
      </c>
      <c r="M12" s="50">
        <f>SUM(M13:M15)</f>
        <v>16923098</v>
      </c>
    </row>
    <row r="13" spans="1:13" ht="12.75">
      <c r="A13" s="200" t="s">
        <v>122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614</v>
      </c>
      <c r="K13" s="7">
        <v>614</v>
      </c>
      <c r="L13" s="7">
        <v>11082879</v>
      </c>
      <c r="M13" s="7">
        <v>6263377</v>
      </c>
    </row>
    <row r="14" spans="1:13" ht="12.75">
      <c r="A14" s="200" t="s">
        <v>123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0</v>
      </c>
      <c r="K14" s="7">
        <v>0</v>
      </c>
      <c r="L14" s="7">
        <v>2914094</v>
      </c>
      <c r="M14" s="7">
        <v>2307336</v>
      </c>
    </row>
    <row r="15" spans="1:13" ht="12.75">
      <c r="A15" s="200" t="s">
        <v>52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150295</v>
      </c>
      <c r="K15" s="7">
        <v>142880</v>
      </c>
      <c r="L15" s="7">
        <v>19506051</v>
      </c>
      <c r="M15" s="7">
        <v>8352385</v>
      </c>
    </row>
    <row r="16" spans="1:13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0</v>
      </c>
      <c r="K16" s="50">
        <f>SUM(K17:K19)</f>
        <v>0</v>
      </c>
      <c r="L16" s="50">
        <f>SUM(L17:L19)</f>
        <v>31843730</v>
      </c>
      <c r="M16" s="50">
        <f>SUM(M17:M19)</f>
        <v>11976029</v>
      </c>
    </row>
    <row r="17" spans="1:13" ht="12.75">
      <c r="A17" s="200" t="s">
        <v>53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0</v>
      </c>
      <c r="K17" s="7">
        <v>0</v>
      </c>
      <c r="L17" s="7">
        <v>31253483</v>
      </c>
      <c r="M17" s="7">
        <v>11769975</v>
      </c>
    </row>
    <row r="18" spans="1:13" ht="12.75">
      <c r="A18" s="200" t="s">
        <v>54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0</v>
      </c>
      <c r="K18" s="7">
        <v>0</v>
      </c>
      <c r="L18" s="7">
        <v>422300</v>
      </c>
      <c r="M18" s="7">
        <v>147523</v>
      </c>
    </row>
    <row r="19" spans="1:13" ht="12.75">
      <c r="A19" s="200" t="s">
        <v>55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0</v>
      </c>
      <c r="K19" s="7">
        <v>0</v>
      </c>
      <c r="L19" s="7">
        <v>167947</v>
      </c>
      <c r="M19" s="7">
        <v>58531</v>
      </c>
    </row>
    <row r="20" spans="1:13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3633499</v>
      </c>
      <c r="K20" s="7">
        <v>3633499</v>
      </c>
      <c r="L20" s="7">
        <v>26886139</v>
      </c>
      <c r="M20" s="7">
        <v>9936847</v>
      </c>
    </row>
    <row r="21" spans="1:13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1022696</v>
      </c>
      <c r="K21" s="7">
        <v>977695</v>
      </c>
      <c r="L21" s="7">
        <v>10941030</v>
      </c>
      <c r="M21" s="7">
        <v>5082572</v>
      </c>
    </row>
    <row r="22" spans="1:13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0</v>
      </c>
      <c r="K26" s="7">
        <v>0</v>
      </c>
      <c r="L26" s="7">
        <v>51448</v>
      </c>
      <c r="M26" s="7">
        <v>-21259</v>
      </c>
    </row>
    <row r="27" spans="1:13" ht="12.75">
      <c r="A27" s="203" t="s">
        <v>179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8815809</v>
      </c>
      <c r="K27" s="50">
        <f>SUM(K28:K32)</f>
        <v>2421048</v>
      </c>
      <c r="L27" s="50">
        <f>SUM(L28:L32)</f>
        <v>12893660</v>
      </c>
      <c r="M27" s="50">
        <f>SUM(M28:M32)</f>
        <v>24315</v>
      </c>
    </row>
    <row r="28" spans="1:13" ht="24" customHeight="1">
      <c r="A28" s="203" t="s">
        <v>193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7423057</v>
      </c>
      <c r="K28" s="7">
        <v>1028296</v>
      </c>
      <c r="L28" s="7">
        <v>0</v>
      </c>
      <c r="M28" s="7">
        <v>0</v>
      </c>
    </row>
    <row r="29" spans="1:13" ht="26.25" customHeight="1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1392752</v>
      </c>
      <c r="K29" s="7">
        <v>1392752</v>
      </c>
      <c r="L29" s="7">
        <v>12893660</v>
      </c>
      <c r="M29" s="7">
        <v>24315</v>
      </c>
    </row>
    <row r="30" spans="1:13" ht="12.75">
      <c r="A30" s="203" t="s">
        <v>115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3" t="s">
        <v>189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3" t="s">
        <v>116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3" t="s">
        <v>180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1628451</v>
      </c>
      <c r="K33" s="50">
        <f>SUM(K34:K37)</f>
        <v>1628451</v>
      </c>
      <c r="L33" s="50">
        <f>SUM(L34:L37)</f>
        <v>11945509</v>
      </c>
      <c r="M33" s="50">
        <f>SUM(M34:M37)</f>
        <v>5226228</v>
      </c>
    </row>
    <row r="34" spans="1:13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569589</v>
      </c>
      <c r="K34" s="7">
        <v>569589</v>
      </c>
      <c r="L34" s="7">
        <v>0</v>
      </c>
      <c r="M34" s="7">
        <v>0</v>
      </c>
    </row>
    <row r="35" spans="1:13" ht="24" customHeight="1">
      <c r="A35" s="203" t="s">
        <v>56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1058862</v>
      </c>
      <c r="K35" s="7">
        <v>1058862</v>
      </c>
      <c r="L35" s="7">
        <v>11945509</v>
      </c>
      <c r="M35" s="7">
        <v>5226228</v>
      </c>
    </row>
    <row r="36" spans="1:13" ht="12.75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3" t="s">
        <v>164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3" t="s">
        <v>165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3" t="s">
        <v>191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3" t="s">
        <v>192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3" t="s">
        <v>181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18324428</v>
      </c>
      <c r="K42" s="50">
        <f>K7+K27+K38+K40</f>
        <v>11929667</v>
      </c>
      <c r="L42" s="50">
        <f>L7+L27+L38+L40</f>
        <v>149690526</v>
      </c>
      <c r="M42" s="50">
        <f>M7+M27+M38+M40</f>
        <v>56462675</v>
      </c>
    </row>
    <row r="43" spans="1:13" ht="12.75">
      <c r="A43" s="203" t="s">
        <v>182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6435555</v>
      </c>
      <c r="K43" s="50">
        <f>K10+K33+K39+K41</f>
        <v>6383139</v>
      </c>
      <c r="L43" s="50">
        <f>L10+L33+L39+L41</f>
        <v>115170880</v>
      </c>
      <c r="M43" s="50">
        <f>M10+M33+M39+M41</f>
        <v>49123515</v>
      </c>
    </row>
    <row r="44" spans="1:13" ht="12.75">
      <c r="A44" s="203" t="s">
        <v>202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11888873</v>
      </c>
      <c r="K44" s="50">
        <f>K42-K43</f>
        <v>5546528</v>
      </c>
      <c r="L44" s="50">
        <f>L42-L43</f>
        <v>34519646</v>
      </c>
      <c r="M44" s="50">
        <f>M42-M43</f>
        <v>7339160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11888873</v>
      </c>
      <c r="K45" s="50">
        <f>IF(K42&gt;K43,K42-K43,0)</f>
        <v>5546528</v>
      </c>
      <c r="L45" s="50">
        <f>IF(L42&gt;L43,L42-L43,0)</f>
        <v>34519646</v>
      </c>
      <c r="M45" s="50">
        <f>IF(M42&gt;M43,M42-M43,0)</f>
        <v>7339160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3" t="s">
        <v>183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3" t="s">
        <v>203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11888873</v>
      </c>
      <c r="K48" s="50">
        <f>K44-K47</f>
        <v>5546528</v>
      </c>
      <c r="L48" s="50">
        <f>L44-L47</f>
        <v>34519646</v>
      </c>
      <c r="M48" s="50">
        <f>M44-M47</f>
        <v>7339160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11888873</v>
      </c>
      <c r="K49" s="50">
        <f>IF(K48&gt;0,K48,0)</f>
        <v>5546528</v>
      </c>
      <c r="L49" s="50">
        <f>IF(L48&gt;0,L48,0)</f>
        <v>34519646</v>
      </c>
      <c r="M49" s="50">
        <f>IF(M48&gt;0,M48,0)</f>
        <v>7339160</v>
      </c>
    </row>
    <row r="50" spans="1:13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2" t="s">
        <v>277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245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121"/>
    </row>
    <row r="53" spans="1:13" ht="12.75">
      <c r="A53" s="242" t="s">
        <v>200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201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2" t="s">
        <v>158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245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f>+J48</f>
        <v>11888873</v>
      </c>
      <c r="K56" s="6">
        <f>+K48</f>
        <v>5546528</v>
      </c>
      <c r="L56" s="6">
        <f>+L48</f>
        <v>34519646</v>
      </c>
      <c r="M56" s="6">
        <f>+M48</f>
        <v>7339160</v>
      </c>
    </row>
    <row r="57" spans="1:13" ht="12.75">
      <c r="A57" s="203" t="s">
        <v>187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10363244</v>
      </c>
      <c r="K57" s="50">
        <f>SUM(K58:K64)</f>
        <v>10363244</v>
      </c>
      <c r="L57" s="50">
        <f>SUM(L58:L64)</f>
        <v>29926040</v>
      </c>
      <c r="M57" s="50">
        <f>SUM(M58:M64)</f>
        <v>17684056</v>
      </c>
    </row>
    <row r="58" spans="1:13" ht="12.75">
      <c r="A58" s="203" t="s">
        <v>194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10363244</v>
      </c>
      <c r="K58" s="7">
        <v>10363244</v>
      </c>
      <c r="L58" s="7">
        <v>29926040</v>
      </c>
      <c r="M58" s="7">
        <v>17684056</v>
      </c>
    </row>
    <row r="59" spans="1:13" ht="25.5" customHeight="1">
      <c r="A59" s="203" t="s">
        <v>195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3" t="s">
        <v>39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3" t="s">
        <v>196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3" t="s">
        <v>197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3" t="s">
        <v>198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3" t="s">
        <v>199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3" t="s">
        <v>188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2.5" customHeight="1">
      <c r="A66" s="203" t="s">
        <v>162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10363244</v>
      </c>
      <c r="K66" s="50">
        <f>K57-K65</f>
        <v>10363244</v>
      </c>
      <c r="L66" s="50">
        <f>L57-L65</f>
        <v>29926040</v>
      </c>
      <c r="M66" s="50">
        <f>M57-M65</f>
        <v>17684056</v>
      </c>
    </row>
    <row r="67" spans="1:13" ht="12.75">
      <c r="A67" s="203" t="s">
        <v>163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22252117</v>
      </c>
      <c r="K67" s="58">
        <f>K56+K66</f>
        <v>15909772</v>
      </c>
      <c r="L67" s="58">
        <f>L56+L66</f>
        <v>64445686</v>
      </c>
      <c r="M67" s="58">
        <f>M56+M66</f>
        <v>25023216</v>
      </c>
    </row>
    <row r="68" spans="1:13" ht="12.75" customHeight="1">
      <c r="A68" s="236" t="s">
        <v>278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1"/>
    </row>
    <row r="70" spans="1:13" ht="12.75">
      <c r="A70" s="242" t="s">
        <v>200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66:M67 J56:J67 L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10" workbookViewId="0" topLeftCell="A25">
      <selection activeCell="K53" sqref="K53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8.75" customHeight="1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297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50</v>
      </c>
      <c r="B4" s="260"/>
      <c r="C4" s="260"/>
      <c r="D4" s="260"/>
      <c r="E4" s="260"/>
      <c r="F4" s="260"/>
      <c r="G4" s="260"/>
      <c r="H4" s="260"/>
      <c r="I4" s="62" t="s">
        <v>245</v>
      </c>
      <c r="J4" s="63" t="s">
        <v>283</v>
      </c>
      <c r="K4" s="63" t="s">
        <v>284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4">
        <v>2</v>
      </c>
      <c r="J5" s="65" t="s">
        <v>248</v>
      </c>
      <c r="K5" s="65" t="s">
        <v>249</v>
      </c>
    </row>
    <row r="6" spans="1:11" ht="12.75">
      <c r="A6" s="192" t="s">
        <v>130</v>
      </c>
      <c r="B6" s="193"/>
      <c r="C6" s="193"/>
      <c r="D6" s="193"/>
      <c r="E6" s="193"/>
      <c r="F6" s="193"/>
      <c r="G6" s="193"/>
      <c r="H6" s="193"/>
      <c r="I6" s="252"/>
      <c r="J6" s="252"/>
      <c r="K6" s="253"/>
    </row>
    <row r="7" spans="1:11" ht="12.75">
      <c r="A7" s="200" t="s">
        <v>34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11888873</v>
      </c>
      <c r="K7" s="7">
        <v>34519646</v>
      </c>
    </row>
    <row r="8" spans="1:11" ht="12.75">
      <c r="A8" s="200" t="s">
        <v>35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3633499</v>
      </c>
      <c r="K8" s="7">
        <v>26886139</v>
      </c>
    </row>
    <row r="9" spans="1:11" ht="12.75">
      <c r="A9" s="200" t="s">
        <v>36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1040703</v>
      </c>
      <c r="K9" s="7">
        <v>23753548</v>
      </c>
    </row>
    <row r="10" spans="1:11" ht="12.75">
      <c r="A10" s="200" t="s">
        <v>37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0</v>
      </c>
      <c r="K10" s="7">
        <v>0</v>
      </c>
    </row>
    <row r="11" spans="1:11" ht="12.75">
      <c r="A11" s="200" t="s">
        <v>38</v>
      </c>
      <c r="B11" s="201"/>
      <c r="C11" s="201"/>
      <c r="D11" s="201"/>
      <c r="E11" s="201"/>
      <c r="F11" s="201"/>
      <c r="G11" s="201"/>
      <c r="H11" s="201"/>
      <c r="I11" s="1">
        <v>5</v>
      </c>
      <c r="J11" s="7">
        <v>0</v>
      </c>
      <c r="K11" s="7">
        <v>0</v>
      </c>
    </row>
    <row r="12" spans="1:11" ht="12.75">
      <c r="A12" s="200" t="s">
        <v>42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548216</v>
      </c>
      <c r="K12" s="7">
        <f>5936057+604</f>
        <v>5936661</v>
      </c>
    </row>
    <row r="13" spans="1:11" ht="12.75">
      <c r="A13" s="203" t="s">
        <v>131</v>
      </c>
      <c r="B13" s="204"/>
      <c r="C13" s="204"/>
      <c r="D13" s="204"/>
      <c r="E13" s="204"/>
      <c r="F13" s="204"/>
      <c r="G13" s="204"/>
      <c r="H13" s="204"/>
      <c r="I13" s="1">
        <v>7</v>
      </c>
      <c r="J13" s="60">
        <f>SUM(J7:J12)</f>
        <v>17111291</v>
      </c>
      <c r="K13" s="50">
        <f>SUM(K7:K12)</f>
        <v>91095994</v>
      </c>
    </row>
    <row r="14" spans="1:11" ht="12.75">
      <c r="A14" s="200" t="s">
        <v>43</v>
      </c>
      <c r="B14" s="201"/>
      <c r="C14" s="201"/>
      <c r="D14" s="201"/>
      <c r="E14" s="201"/>
      <c r="F14" s="201"/>
      <c r="G14" s="201"/>
      <c r="H14" s="201"/>
      <c r="I14" s="1">
        <v>8</v>
      </c>
      <c r="J14" s="7">
        <v>0</v>
      </c>
      <c r="K14" s="7">
        <v>0</v>
      </c>
    </row>
    <row r="15" spans="1:11" ht="12.75">
      <c r="A15" s="200" t="s">
        <v>44</v>
      </c>
      <c r="B15" s="201"/>
      <c r="C15" s="201"/>
      <c r="D15" s="201"/>
      <c r="E15" s="201"/>
      <c r="F15" s="201"/>
      <c r="G15" s="201"/>
      <c r="H15" s="201"/>
      <c r="I15" s="1">
        <v>9</v>
      </c>
      <c r="J15" s="7">
        <v>5131176</v>
      </c>
      <c r="K15" s="7">
        <v>1943507</v>
      </c>
    </row>
    <row r="16" spans="1:11" ht="12.75">
      <c r="A16" s="200" t="s">
        <v>45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0</v>
      </c>
      <c r="K16" s="7">
        <v>4928176</v>
      </c>
    </row>
    <row r="17" spans="1:11" ht="12.75">
      <c r="A17" s="200" t="s">
        <v>46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v>7262239</v>
      </c>
      <c r="K17" s="7">
        <v>0</v>
      </c>
    </row>
    <row r="18" spans="1:11" ht="12.75">
      <c r="A18" s="203" t="s">
        <v>132</v>
      </c>
      <c r="B18" s="204"/>
      <c r="C18" s="204"/>
      <c r="D18" s="204"/>
      <c r="E18" s="204"/>
      <c r="F18" s="204"/>
      <c r="G18" s="204"/>
      <c r="H18" s="204"/>
      <c r="I18" s="1">
        <v>12</v>
      </c>
      <c r="J18" s="60">
        <f>SUM(J14:J17)</f>
        <v>12393415</v>
      </c>
      <c r="K18" s="50">
        <f>SUM(K14:K17)</f>
        <v>6871683</v>
      </c>
    </row>
    <row r="19" spans="1:11" ht="27.75" customHeight="1">
      <c r="A19" s="203" t="s">
        <v>30</v>
      </c>
      <c r="B19" s="204"/>
      <c r="C19" s="204"/>
      <c r="D19" s="204"/>
      <c r="E19" s="204"/>
      <c r="F19" s="204"/>
      <c r="G19" s="204"/>
      <c r="H19" s="204"/>
      <c r="I19" s="1">
        <v>13</v>
      </c>
      <c r="J19" s="60">
        <f>IF(J13&gt;J18,J13-J18,0)</f>
        <v>4717876</v>
      </c>
      <c r="K19" s="50">
        <f>IF(K13&gt;K18,K13-K18,0)</f>
        <v>84224311</v>
      </c>
    </row>
    <row r="20" spans="1:11" ht="31.5" customHeight="1">
      <c r="A20" s="203" t="s">
        <v>31</v>
      </c>
      <c r="B20" s="204"/>
      <c r="C20" s="204"/>
      <c r="D20" s="204"/>
      <c r="E20" s="204"/>
      <c r="F20" s="204"/>
      <c r="G20" s="204"/>
      <c r="H20" s="204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92" t="s">
        <v>133</v>
      </c>
      <c r="B21" s="193"/>
      <c r="C21" s="193"/>
      <c r="D21" s="193"/>
      <c r="E21" s="193"/>
      <c r="F21" s="193"/>
      <c r="G21" s="193"/>
      <c r="H21" s="193"/>
      <c r="I21" s="252"/>
      <c r="J21" s="252"/>
      <c r="K21" s="253"/>
    </row>
    <row r="22" spans="1:11" ht="12.75">
      <c r="A22" s="200" t="s">
        <v>147</v>
      </c>
      <c r="B22" s="201"/>
      <c r="C22" s="201"/>
      <c r="D22" s="201"/>
      <c r="E22" s="201"/>
      <c r="F22" s="201"/>
      <c r="G22" s="201"/>
      <c r="H22" s="201"/>
      <c r="I22" s="1">
        <v>15</v>
      </c>
      <c r="J22" s="7">
        <v>0</v>
      </c>
      <c r="K22" s="7">
        <v>0</v>
      </c>
    </row>
    <row r="23" spans="1:11" ht="12.75">
      <c r="A23" s="200" t="s">
        <v>148</v>
      </c>
      <c r="B23" s="201"/>
      <c r="C23" s="201"/>
      <c r="D23" s="201"/>
      <c r="E23" s="201"/>
      <c r="F23" s="201"/>
      <c r="G23" s="201"/>
      <c r="H23" s="201"/>
      <c r="I23" s="1">
        <v>16</v>
      </c>
      <c r="J23" s="7">
        <v>0</v>
      </c>
      <c r="K23" s="7">
        <v>0</v>
      </c>
    </row>
    <row r="24" spans="1:11" ht="12.75">
      <c r="A24" s="200" t="s">
        <v>149</v>
      </c>
      <c r="B24" s="201"/>
      <c r="C24" s="201"/>
      <c r="D24" s="201"/>
      <c r="E24" s="201"/>
      <c r="F24" s="201"/>
      <c r="G24" s="201"/>
      <c r="H24" s="201"/>
      <c r="I24" s="1">
        <v>17</v>
      </c>
      <c r="J24" s="7">
        <v>0</v>
      </c>
      <c r="K24" s="7">
        <v>0</v>
      </c>
    </row>
    <row r="25" spans="1:11" ht="12.75">
      <c r="A25" s="200" t="s">
        <v>150</v>
      </c>
      <c r="B25" s="201"/>
      <c r="C25" s="201"/>
      <c r="D25" s="201"/>
      <c r="E25" s="201"/>
      <c r="F25" s="201"/>
      <c r="G25" s="201"/>
      <c r="H25" s="201"/>
      <c r="I25" s="1">
        <v>18</v>
      </c>
      <c r="J25" s="7">
        <v>0</v>
      </c>
      <c r="K25" s="7">
        <v>0</v>
      </c>
    </row>
    <row r="26" spans="1:11" ht="12.75">
      <c r="A26" s="200" t="s">
        <v>151</v>
      </c>
      <c r="B26" s="201"/>
      <c r="C26" s="201"/>
      <c r="D26" s="201"/>
      <c r="E26" s="201"/>
      <c r="F26" s="201"/>
      <c r="G26" s="201"/>
      <c r="H26" s="201"/>
      <c r="I26" s="1">
        <v>19</v>
      </c>
      <c r="J26" s="7">
        <v>35326349</v>
      </c>
      <c r="K26" s="7">
        <v>0</v>
      </c>
    </row>
    <row r="27" spans="1:11" ht="12.75">
      <c r="A27" s="203" t="s">
        <v>137</v>
      </c>
      <c r="B27" s="204"/>
      <c r="C27" s="204"/>
      <c r="D27" s="204"/>
      <c r="E27" s="204"/>
      <c r="F27" s="204"/>
      <c r="G27" s="204"/>
      <c r="H27" s="204"/>
      <c r="I27" s="1">
        <v>20</v>
      </c>
      <c r="J27" s="60">
        <f>SUM(J22:J26)</f>
        <v>35326349</v>
      </c>
      <c r="K27" s="50">
        <f>SUM(K22:K26)</f>
        <v>0</v>
      </c>
    </row>
    <row r="28" spans="1:11" ht="12.75">
      <c r="A28" s="200" t="s">
        <v>101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13477686</v>
      </c>
      <c r="K28" s="7">
        <v>650684848</v>
      </c>
    </row>
    <row r="29" spans="1:11" ht="12.75">
      <c r="A29" s="200" t="s">
        <v>102</v>
      </c>
      <c r="B29" s="201"/>
      <c r="C29" s="201"/>
      <c r="D29" s="201"/>
      <c r="E29" s="201"/>
      <c r="F29" s="201"/>
      <c r="G29" s="201"/>
      <c r="H29" s="201"/>
      <c r="I29" s="1">
        <v>22</v>
      </c>
      <c r="J29" s="7">
        <v>59180</v>
      </c>
      <c r="K29" s="7">
        <v>305849912</v>
      </c>
    </row>
    <row r="30" spans="1:11" ht="12.75">
      <c r="A30" s="200" t="s">
        <v>10</v>
      </c>
      <c r="B30" s="201"/>
      <c r="C30" s="201"/>
      <c r="D30" s="201"/>
      <c r="E30" s="201"/>
      <c r="F30" s="201"/>
      <c r="G30" s="201"/>
      <c r="H30" s="201"/>
      <c r="I30" s="1">
        <v>23</v>
      </c>
      <c r="J30" s="7">
        <v>186000000</v>
      </c>
      <c r="K30" s="7">
        <v>0</v>
      </c>
    </row>
    <row r="31" spans="1:11" ht="12.75">
      <c r="A31" s="203" t="s">
        <v>2</v>
      </c>
      <c r="B31" s="204"/>
      <c r="C31" s="204"/>
      <c r="D31" s="204"/>
      <c r="E31" s="204"/>
      <c r="F31" s="204"/>
      <c r="G31" s="204"/>
      <c r="H31" s="204"/>
      <c r="I31" s="1">
        <v>24</v>
      </c>
      <c r="J31" s="50">
        <f>SUM(J28:J30)</f>
        <v>199536866</v>
      </c>
      <c r="K31" s="50">
        <f>SUM(K28:K30)</f>
        <v>956534760</v>
      </c>
    </row>
    <row r="32" spans="1:11" ht="25.5" customHeight="1">
      <c r="A32" s="203" t="s">
        <v>32</v>
      </c>
      <c r="B32" s="204"/>
      <c r="C32" s="204"/>
      <c r="D32" s="204"/>
      <c r="E32" s="204"/>
      <c r="F32" s="204"/>
      <c r="G32" s="204"/>
      <c r="H32" s="204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30.75" customHeight="1">
      <c r="A33" s="203" t="s">
        <v>33</v>
      </c>
      <c r="B33" s="204"/>
      <c r="C33" s="204"/>
      <c r="D33" s="204"/>
      <c r="E33" s="204"/>
      <c r="F33" s="204"/>
      <c r="G33" s="204"/>
      <c r="H33" s="204"/>
      <c r="I33" s="1">
        <v>26</v>
      </c>
      <c r="J33" s="60">
        <f>IF(J31&gt;J27,J31-J27,0)</f>
        <v>164210517</v>
      </c>
      <c r="K33" s="50">
        <f>IF(K31&gt;K27,K31-K27,0)</f>
        <v>956534760</v>
      </c>
    </row>
    <row r="34" spans="1:11" ht="12.75">
      <c r="A34" s="192" t="s">
        <v>134</v>
      </c>
      <c r="B34" s="193"/>
      <c r="C34" s="193"/>
      <c r="D34" s="193"/>
      <c r="E34" s="193"/>
      <c r="F34" s="193"/>
      <c r="G34" s="193"/>
      <c r="H34" s="193"/>
      <c r="I34" s="252"/>
      <c r="J34" s="252"/>
      <c r="K34" s="253"/>
    </row>
    <row r="35" spans="1:11" ht="12.75">
      <c r="A35" s="200" t="s">
        <v>143</v>
      </c>
      <c r="B35" s="201"/>
      <c r="C35" s="201"/>
      <c r="D35" s="201"/>
      <c r="E35" s="201"/>
      <c r="F35" s="201"/>
      <c r="G35" s="201"/>
      <c r="H35" s="201"/>
      <c r="I35" s="1">
        <v>27</v>
      </c>
      <c r="J35" s="7">
        <v>186000000</v>
      </c>
      <c r="K35" s="7">
        <v>305660732</v>
      </c>
    </row>
    <row r="36" spans="1:11" ht="12.75">
      <c r="A36" s="200" t="s">
        <v>23</v>
      </c>
      <c r="B36" s="201"/>
      <c r="C36" s="201"/>
      <c r="D36" s="201"/>
      <c r="E36" s="201"/>
      <c r="F36" s="201"/>
      <c r="G36" s="201"/>
      <c r="H36" s="201"/>
      <c r="I36" s="1">
        <v>28</v>
      </c>
      <c r="J36" s="7">
        <v>1746944</v>
      </c>
      <c r="K36" s="7">
        <v>646334831</v>
      </c>
    </row>
    <row r="37" spans="1:11" ht="12.75">
      <c r="A37" s="200" t="s">
        <v>24</v>
      </c>
      <c r="B37" s="201"/>
      <c r="C37" s="201"/>
      <c r="D37" s="201"/>
      <c r="E37" s="201"/>
      <c r="F37" s="201"/>
      <c r="G37" s="201"/>
      <c r="H37" s="201"/>
      <c r="I37" s="1">
        <v>29</v>
      </c>
      <c r="J37" s="7">
        <v>0</v>
      </c>
      <c r="K37" s="7">
        <v>0</v>
      </c>
    </row>
    <row r="38" spans="1:11" ht="12.75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60">
        <f>SUM(J35:J37)</f>
        <v>187746944</v>
      </c>
      <c r="K38" s="50">
        <f>SUM(K35:K37)</f>
        <v>951995563</v>
      </c>
    </row>
    <row r="39" spans="1:11" ht="12.75">
      <c r="A39" s="200" t="s">
        <v>25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5487799</v>
      </c>
      <c r="K39" s="7">
        <v>30496597</v>
      </c>
    </row>
    <row r="40" spans="1:11" ht="12.75">
      <c r="A40" s="200" t="s">
        <v>26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>
        <v>0</v>
      </c>
      <c r="K40" s="7">
        <v>0</v>
      </c>
    </row>
    <row r="41" spans="1:11" ht="12.75">
      <c r="A41" s="200" t="s">
        <v>27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>
        <v>0</v>
      </c>
      <c r="K41" s="7">
        <v>0</v>
      </c>
    </row>
    <row r="42" spans="1:11" ht="12.75">
      <c r="A42" s="200" t="s">
        <v>28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>
        <v>0</v>
      </c>
      <c r="K42" s="7">
        <v>996600</v>
      </c>
    </row>
    <row r="43" spans="1:11" ht="12.75">
      <c r="A43" s="200" t="s">
        <v>29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0</v>
      </c>
      <c r="K43" s="7">
        <v>0</v>
      </c>
    </row>
    <row r="44" spans="1:11" ht="12.75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60">
        <f>SUM(J39:J43)</f>
        <v>5487799</v>
      </c>
      <c r="K44" s="50">
        <f>SUM(K39:K43)</f>
        <v>31493197</v>
      </c>
    </row>
    <row r="45" spans="1:11" ht="25.5" customHeight="1">
      <c r="A45" s="203" t="s">
        <v>11</v>
      </c>
      <c r="B45" s="204"/>
      <c r="C45" s="204"/>
      <c r="D45" s="204"/>
      <c r="E45" s="204"/>
      <c r="F45" s="204"/>
      <c r="G45" s="204"/>
      <c r="H45" s="204"/>
      <c r="I45" s="1">
        <v>37</v>
      </c>
      <c r="J45" s="60">
        <f>IF(J38&gt;J44,J38-J44,0)</f>
        <v>182259145</v>
      </c>
      <c r="K45" s="50">
        <f>IF(K38&gt;K44,K38-K44,0)</f>
        <v>920502366</v>
      </c>
    </row>
    <row r="46" spans="1:11" ht="30.75" customHeight="1">
      <c r="A46" s="203" t="s">
        <v>12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200" t="s">
        <v>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0">
        <f>IF(J19-J20+J32-J33+J45-J46&gt;0,J19-J20+J32-J33+J45-J46,0)</f>
        <v>22766504</v>
      </c>
      <c r="K47" s="50">
        <f>IF(K19-K20+K32-K33+K45-K46&gt;0,K19-K20+K32-K33+K45-K46,0)</f>
        <v>48191917</v>
      </c>
    </row>
    <row r="48" spans="1:11" ht="12.75">
      <c r="A48" s="200" t="s">
        <v>62</v>
      </c>
      <c r="B48" s="201"/>
      <c r="C48" s="201"/>
      <c r="D48" s="201"/>
      <c r="E48" s="201"/>
      <c r="F48" s="201"/>
      <c r="G48" s="201"/>
      <c r="H48" s="201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0" t="s">
        <v>135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506598</v>
      </c>
      <c r="K49" s="7">
        <v>23273102</v>
      </c>
    </row>
    <row r="50" spans="1:11" ht="12.75">
      <c r="A50" s="200" t="s">
        <v>144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22766504</v>
      </c>
      <c r="K50" s="7">
        <v>48191917</v>
      </c>
    </row>
    <row r="51" spans="1:11" ht="12.75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0</v>
      </c>
      <c r="K51" s="7">
        <v>0</v>
      </c>
    </row>
    <row r="52" spans="1:11" ht="12.75">
      <c r="A52" s="206" t="s">
        <v>146</v>
      </c>
      <c r="B52" s="207"/>
      <c r="C52" s="207"/>
      <c r="D52" s="207"/>
      <c r="E52" s="207"/>
      <c r="F52" s="207"/>
      <c r="G52" s="207"/>
      <c r="H52" s="207"/>
      <c r="I52" s="4">
        <v>44</v>
      </c>
      <c r="J52" s="61">
        <f>J49+J50-J51</f>
        <v>23273102</v>
      </c>
      <c r="K52" s="58">
        <f>K49+K50-K51</f>
        <v>71465019</v>
      </c>
    </row>
    <row r="54" ht="12.75">
      <c r="K54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28:K30 J22:K26 J14:K1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0" sqref="O10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8" width="9.140625" style="68" customWidth="1"/>
    <col min="9" max="9" width="11.421875" style="68" bestFit="1" customWidth="1"/>
    <col min="10" max="11" width="10.8515625" style="68" bestFit="1" customWidth="1"/>
    <col min="12" max="16384" width="9.140625" style="68" customWidth="1"/>
  </cols>
  <sheetData>
    <row r="1" spans="1:12" ht="15.75" customHeight="1">
      <c r="A1" s="276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67"/>
    </row>
    <row r="2" spans="1:12" ht="15">
      <c r="A2" s="39"/>
      <c r="B2" s="66"/>
      <c r="C2" s="261" t="s">
        <v>247</v>
      </c>
      <c r="D2" s="261"/>
      <c r="E2" s="118">
        <v>42005</v>
      </c>
      <c r="F2" s="40" t="s">
        <v>216</v>
      </c>
      <c r="G2" s="262">
        <v>42369</v>
      </c>
      <c r="H2" s="263"/>
      <c r="I2" s="122"/>
      <c r="J2" s="122"/>
      <c r="K2" s="66"/>
      <c r="L2" s="69"/>
    </row>
    <row r="3" spans="1:11" ht="21.75">
      <c r="A3" s="264" t="s">
        <v>50</v>
      </c>
      <c r="B3" s="264"/>
      <c r="C3" s="264"/>
      <c r="D3" s="264"/>
      <c r="E3" s="264"/>
      <c r="F3" s="264"/>
      <c r="G3" s="264"/>
      <c r="H3" s="264"/>
      <c r="I3" s="72" t="s">
        <v>270</v>
      </c>
      <c r="J3" s="73" t="s">
        <v>124</v>
      </c>
      <c r="K3" s="73" t="s">
        <v>125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5">
        <v>2</v>
      </c>
      <c r="J4" s="74" t="s">
        <v>248</v>
      </c>
      <c r="K4" s="74" t="s">
        <v>249</v>
      </c>
    </row>
    <row r="5" spans="1:11" ht="12.75">
      <c r="A5" s="266" t="s">
        <v>250</v>
      </c>
      <c r="B5" s="267"/>
      <c r="C5" s="267"/>
      <c r="D5" s="267"/>
      <c r="E5" s="267"/>
      <c r="F5" s="267"/>
      <c r="G5" s="267"/>
      <c r="H5" s="267"/>
      <c r="I5" s="41">
        <v>1</v>
      </c>
      <c r="J5" s="6">
        <v>200000000</v>
      </c>
      <c r="K5" s="42">
        <v>436667250</v>
      </c>
    </row>
    <row r="6" spans="1:11" ht="12.75">
      <c r="A6" s="266" t="s">
        <v>251</v>
      </c>
      <c r="B6" s="267"/>
      <c r="C6" s="267"/>
      <c r="D6" s="267"/>
      <c r="E6" s="267"/>
      <c r="F6" s="267"/>
      <c r="G6" s="267"/>
      <c r="H6" s="267"/>
      <c r="I6" s="41">
        <v>2</v>
      </c>
      <c r="J6" s="7">
        <v>0</v>
      </c>
      <c r="K6" s="43">
        <v>68425976</v>
      </c>
    </row>
    <row r="7" spans="1:11" ht="12.75">
      <c r="A7" s="266" t="s">
        <v>252</v>
      </c>
      <c r="B7" s="267"/>
      <c r="C7" s="267"/>
      <c r="D7" s="267"/>
      <c r="E7" s="267"/>
      <c r="F7" s="267"/>
      <c r="G7" s="267"/>
      <c r="H7" s="267"/>
      <c r="I7" s="41">
        <v>3</v>
      </c>
      <c r="J7" s="7">
        <v>55000000</v>
      </c>
      <c r="K7" s="43">
        <v>55000000</v>
      </c>
    </row>
    <row r="8" spans="1:11" ht="12.75">
      <c r="A8" s="266" t="s">
        <v>253</v>
      </c>
      <c r="B8" s="267"/>
      <c r="C8" s="267"/>
      <c r="D8" s="267"/>
      <c r="E8" s="267"/>
      <c r="F8" s="267"/>
      <c r="G8" s="267"/>
      <c r="H8" s="267"/>
      <c r="I8" s="41">
        <v>4</v>
      </c>
      <c r="J8" s="7">
        <v>0</v>
      </c>
      <c r="K8" s="43">
        <v>10892273</v>
      </c>
    </row>
    <row r="9" spans="1:11" ht="12.75">
      <c r="A9" s="266" t="s">
        <v>254</v>
      </c>
      <c r="B9" s="267"/>
      <c r="C9" s="267"/>
      <c r="D9" s="267"/>
      <c r="E9" s="267"/>
      <c r="F9" s="267"/>
      <c r="G9" s="267"/>
      <c r="H9" s="267"/>
      <c r="I9" s="41">
        <v>5</v>
      </c>
      <c r="J9" s="7">
        <v>11888873</v>
      </c>
      <c r="K9" s="43">
        <v>34519646</v>
      </c>
    </row>
    <row r="10" spans="1:11" ht="12.75">
      <c r="A10" s="266" t="s">
        <v>255</v>
      </c>
      <c r="B10" s="267"/>
      <c r="C10" s="267"/>
      <c r="D10" s="267"/>
      <c r="E10" s="267"/>
      <c r="F10" s="267"/>
      <c r="G10" s="267"/>
      <c r="H10" s="267"/>
      <c r="I10" s="41">
        <v>6</v>
      </c>
      <c r="J10" s="7">
        <v>0</v>
      </c>
      <c r="K10" s="43">
        <v>0</v>
      </c>
    </row>
    <row r="11" spans="1:11" ht="12.75">
      <c r="A11" s="266" t="s">
        <v>256</v>
      </c>
      <c r="B11" s="267"/>
      <c r="C11" s="267"/>
      <c r="D11" s="267"/>
      <c r="E11" s="267"/>
      <c r="F11" s="267"/>
      <c r="G11" s="267"/>
      <c r="H11" s="267"/>
      <c r="I11" s="41">
        <v>7</v>
      </c>
      <c r="J11" s="7">
        <v>0</v>
      </c>
      <c r="K11" s="43">
        <v>0</v>
      </c>
    </row>
    <row r="12" spans="1:11" ht="12.75">
      <c r="A12" s="266" t="s">
        <v>257</v>
      </c>
      <c r="B12" s="267"/>
      <c r="C12" s="267"/>
      <c r="D12" s="267"/>
      <c r="E12" s="267"/>
      <c r="F12" s="267"/>
      <c r="G12" s="267"/>
      <c r="H12" s="267"/>
      <c r="I12" s="41">
        <v>8</v>
      </c>
      <c r="J12" s="7">
        <v>0</v>
      </c>
      <c r="K12" s="43">
        <v>0</v>
      </c>
    </row>
    <row r="13" spans="1:11" ht="12.75">
      <c r="A13" s="266" t="s">
        <v>258</v>
      </c>
      <c r="B13" s="267"/>
      <c r="C13" s="267"/>
      <c r="D13" s="267"/>
      <c r="E13" s="267"/>
      <c r="F13" s="267"/>
      <c r="G13" s="267"/>
      <c r="H13" s="267"/>
      <c r="I13" s="41">
        <v>9</v>
      </c>
      <c r="J13" s="7">
        <v>0</v>
      </c>
      <c r="K13" s="43">
        <v>0</v>
      </c>
    </row>
    <row r="14" spans="1:11" ht="12.75">
      <c r="A14" s="268" t="s">
        <v>259</v>
      </c>
      <c r="B14" s="269"/>
      <c r="C14" s="269"/>
      <c r="D14" s="269"/>
      <c r="E14" s="269"/>
      <c r="F14" s="269"/>
      <c r="G14" s="269"/>
      <c r="H14" s="269"/>
      <c r="I14" s="41">
        <v>10</v>
      </c>
      <c r="J14" s="70">
        <f>SUM(J5:J13)</f>
        <v>266888873</v>
      </c>
      <c r="K14" s="70">
        <f>SUM(K5:K13)</f>
        <v>605505145</v>
      </c>
    </row>
    <row r="15" spans="1:11" ht="12.75">
      <c r="A15" s="200" t="s">
        <v>260</v>
      </c>
      <c r="B15" s="267"/>
      <c r="C15" s="267"/>
      <c r="D15" s="267"/>
      <c r="E15" s="267"/>
      <c r="F15" s="267"/>
      <c r="G15" s="267"/>
      <c r="H15" s="267"/>
      <c r="I15" s="41">
        <v>11</v>
      </c>
      <c r="J15" s="7">
        <v>10363244</v>
      </c>
      <c r="K15" s="43">
        <v>40289284</v>
      </c>
    </row>
    <row r="16" spans="1:11" ht="12.75">
      <c r="A16" s="266" t="s">
        <v>261</v>
      </c>
      <c r="B16" s="267"/>
      <c r="C16" s="267"/>
      <c r="D16" s="267"/>
      <c r="E16" s="267"/>
      <c r="F16" s="267"/>
      <c r="G16" s="267"/>
      <c r="H16" s="267"/>
      <c r="I16" s="41">
        <v>12</v>
      </c>
      <c r="J16" s="43">
        <v>0</v>
      </c>
      <c r="K16" s="43">
        <v>0</v>
      </c>
    </row>
    <row r="17" spans="1:11" ht="12.75">
      <c r="A17" s="266" t="s">
        <v>262</v>
      </c>
      <c r="B17" s="267"/>
      <c r="C17" s="267"/>
      <c r="D17" s="267"/>
      <c r="E17" s="267"/>
      <c r="F17" s="267"/>
      <c r="G17" s="267"/>
      <c r="H17" s="267"/>
      <c r="I17" s="41">
        <v>13</v>
      </c>
      <c r="J17" s="43">
        <v>0</v>
      </c>
      <c r="K17" s="43">
        <v>0</v>
      </c>
    </row>
    <row r="18" spans="1:11" ht="12.75">
      <c r="A18" s="266" t="s">
        <v>263</v>
      </c>
      <c r="B18" s="267"/>
      <c r="C18" s="267"/>
      <c r="D18" s="267"/>
      <c r="E18" s="267"/>
      <c r="F18" s="267"/>
      <c r="G18" s="267"/>
      <c r="H18" s="267"/>
      <c r="I18" s="41">
        <v>14</v>
      </c>
      <c r="J18" s="43">
        <v>0</v>
      </c>
      <c r="K18" s="43">
        <v>0</v>
      </c>
    </row>
    <row r="19" spans="1:11" ht="12.75">
      <c r="A19" s="266" t="s">
        <v>264</v>
      </c>
      <c r="B19" s="267"/>
      <c r="C19" s="267"/>
      <c r="D19" s="267"/>
      <c r="E19" s="267"/>
      <c r="F19" s="267"/>
      <c r="G19" s="267"/>
      <c r="H19" s="267"/>
      <c r="I19" s="41">
        <v>15</v>
      </c>
      <c r="J19" s="43">
        <v>0</v>
      </c>
      <c r="K19" s="43">
        <v>0</v>
      </c>
    </row>
    <row r="20" spans="1:11" ht="12.75">
      <c r="A20" s="266" t="s">
        <v>265</v>
      </c>
      <c r="B20" s="267"/>
      <c r="C20" s="267"/>
      <c r="D20" s="267"/>
      <c r="E20" s="267"/>
      <c r="F20" s="267"/>
      <c r="G20" s="267"/>
      <c r="H20" s="267"/>
      <c r="I20" s="41">
        <v>16</v>
      </c>
      <c r="J20" s="43">
        <v>0</v>
      </c>
      <c r="K20" s="43">
        <v>0</v>
      </c>
    </row>
    <row r="21" spans="1:11" ht="12.75">
      <c r="A21" s="268" t="s">
        <v>266</v>
      </c>
      <c r="B21" s="269"/>
      <c r="C21" s="269"/>
      <c r="D21" s="269"/>
      <c r="E21" s="269"/>
      <c r="F21" s="269"/>
      <c r="G21" s="269"/>
      <c r="H21" s="269"/>
      <c r="I21" s="41">
        <v>17</v>
      </c>
      <c r="J21" s="71">
        <f>SUM(J15:J20)</f>
        <v>10363244</v>
      </c>
      <c r="K21" s="71">
        <f>SUM(K15:K20)</f>
        <v>40289284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0" t="s">
        <v>267</v>
      </c>
      <c r="B23" s="271"/>
      <c r="C23" s="271"/>
      <c r="D23" s="271"/>
      <c r="E23" s="271"/>
      <c r="F23" s="271"/>
      <c r="G23" s="271"/>
      <c r="H23" s="271"/>
      <c r="I23" s="44">
        <v>18</v>
      </c>
      <c r="J23" s="42"/>
      <c r="K23" s="42"/>
    </row>
    <row r="24" spans="1:11" ht="17.25" customHeight="1">
      <c r="A24" s="272" t="s">
        <v>268</v>
      </c>
      <c r="B24" s="273"/>
      <c r="C24" s="273"/>
      <c r="D24" s="273"/>
      <c r="E24" s="273"/>
      <c r="F24" s="273"/>
      <c r="G24" s="273"/>
      <c r="H24" s="273"/>
      <c r="I24" s="45">
        <v>19</v>
      </c>
      <c r="J24" s="71"/>
      <c r="K24" s="71"/>
    </row>
    <row r="25" spans="1:11" ht="30" customHeight="1">
      <c r="A25" s="274" t="s">
        <v>269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Čondić</cp:lastModifiedBy>
  <cp:lastPrinted>2015-07-24T08:23:54Z</cp:lastPrinted>
  <dcterms:created xsi:type="dcterms:W3CDTF">2008-10-17T11:51:54Z</dcterms:created>
  <dcterms:modified xsi:type="dcterms:W3CDTF">2016-02-12T17:26:23Z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