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11550" windowHeight="11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externalReferences>
    <externalReference r:id="rId8"/>
  </externalReference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<sst xmlns="http://schemas.openxmlformats.org/spreadsheetml/2006/main" count="338" uniqueCount="305">
  <si>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</si>
  <si>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</si>
  <si>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</si>
  <si>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</si>
  <si>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</si>
  <si>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</si>
  <si>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</si>
  <si>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</si>
  <si>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</si>
  <si>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</si>
  <si>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</si>
  <si>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</si>
  <si>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</si>
  <si>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</si>
  <si>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</si>
  <si>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</si>
  <si>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</si>
  <si>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</si>
  <si>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</si>
  <si>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</si>
  <si>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</si>
  <si>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</si>
  <si>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</si>
  <si>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</si>
  <si>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</si>
  <si>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</si>
  <si>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</si>
  <si>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</si>
  <si>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</si>
  <si>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</si>
  <si>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</si>
  <si>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</si>
  <si>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</si>
  <si>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</si>
  <si>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</si>
  <si>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</si>
  <si>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</si>
  <si>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</si>
  <si>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</si>
  <si>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</si>
  <si>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</si>
  <si>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</si>
  <si>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</si>
  <si>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</si>
  <si>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</si>
  <si>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</si>
  <si>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</si>
  <si>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</si>
  <si>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</si>
  <si>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</si>
  <si>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</si>
  <si>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</si>
  <si>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</si>
  <si>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</si>
  <si>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</si>
  <si>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</si>
  <si>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</si>
  <si>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</si>
  <si>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</si>
  <si>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</si>
  <si>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</si>
  <si>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</si>
  <si>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</si>
  <si>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</si>
  <si>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</si>
  <si>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</si>
  <si>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</si>
  <si>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</si>
  <si>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</si>
  <si>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</si>
  <si>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</si>
  <si>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</si>
  <si>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</si>
  <si>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</si>
  <si>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</si>
  <si>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</si>
  <si>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</si>
  <si>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</si>
  <si>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</si>
  <si>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</si>
  <si>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</si>
  <si>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</si>
  <si>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</si>
  <si>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</si>
  <si>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</si>
  <si>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</si>
  <si>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</si>
  <si>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</si>
  <si>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</si>
  <si>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</si>
  <si>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</si>
  <si>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</si>
  <si>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</si>
  <si>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</si>
  <si>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</si>
  <si>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</si>
  <si>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</si>
  <si>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</si>
  <si>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</si>
  <si>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</si>
  <si>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</si>
  <si>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</si>
  <si>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</si>
  <si>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</si>
  <si>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</si>
  <si>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</si>
  <si>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</si>
  <si>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</si>
  <si>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</si>
  <si>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</si>
  <si>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</si>
  <si>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</si>
  <si>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</si>
  <si>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</si>
  <si>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</si>
  <si>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</si>
  <si>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</si>
  <si>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</si>
  <si>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</si>
  <si>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</si>
  <si>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</si>
  <si>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</si>
  <si>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</si>
  <si>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</si>
  <si>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</si>
  <si>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</si>
  <si>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</si>
  <si>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</si>
  <si>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</si>
  <si>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</si>
  <si>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</si>
  <si>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</si>
  <si>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</si>
  <si>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</si>
  <si>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</si>
  <si>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</si>
  <si>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</si>
  <si>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</si>
  <si>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</si>
  <si>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</si>
  <si>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</si>
  <si>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</si>
  <si>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</si>
  <si>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</si>
  <si>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</si>
  <si>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</si>
  <si>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</si>
  <si>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</si>
  <si>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</si>
  <si>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</si>
  <si>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</si>
  <si>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</si>
  <si>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</si>
  <si>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</si>
  <si>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</si>
  <si>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</si>
  <si>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</si>
  <si>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</si>
  <si>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</si>
  <si>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</si>
  <si>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</si>
  <si>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</si>
  <si>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</si>
  <si>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</si>
  <si>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</si>
  <si>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</si>
  <si>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</si>
  <si>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</si>
  <si>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</si>
  <si>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</si>
  <si>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</si>
  <si>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</si>
  <si>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</si>
  <si>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</si>
  <si>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</si>
  <si>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</si>
  <si>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</si>
  <si>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</si>
  <si>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</si>
  <si>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</si>
  <si>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</si>
  <si>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</si>
  <si>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</si>
  <si>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</si>
  <si>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</si>
  <si>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</si>
  <si>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</si>
  <si>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</si>
  <si>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</si>
  <si>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</si>
  <si>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</si>
  <si>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</si>
  <si>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</si>
  <si>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</si>
  <si>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</si>
  <si>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</si>
  <si>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</si>
  <si>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</si>
  <si>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</si>
  <si>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</si>
  <si>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</si>
  <si>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</si>
  <si>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</si>
  <si>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</si>
  <si>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</si>
  <si>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</si>
  <si>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</si>
  <si>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</si>
  <si>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</si>
  <si>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</si>
  <si>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</si>
  <si>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</si>
  <si>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</si>
  <si>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</si>
  <si>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</si>
  <si>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</si>
  <si>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</si>
  <si>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</si>
  <si>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</si>
  <si>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</si>
  <si>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</si>
  <si>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</si>
  <si>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</si>
  <si>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</si>
  <si>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</si>
  <si>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</si>
  <si>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</si>
  <si>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</si>
  <si>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</si>
  <si>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</si>
  <si>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</si>
  <si>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</si>
  <si>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</si>
  <si>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</si>
  <si>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</si>
  <si>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</si>
  <si>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</si>
  <si>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</si>
  <si>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</si>
  <si>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</si>
  <si>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</si>
  <si>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</si>
  <si>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</si>
  <si>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</si>
  <si>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</si>
  <si>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</si>
  <si>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</si>
  <si>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</si>
  <si>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</si>
  <si>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</si>
  <si>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</si>
  <si>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</si>
  <si>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</si>
  <si>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</si>
  <si>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</si>
  <si>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</si>
  <si>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</si>
  <si>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</si>
  <si>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</si>
  <si>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</si>
  <si>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</si>
  <si>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</si>
  <si>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</si>
  <si>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</si>
  <si>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</si>
  <si>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</si>
  <si>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</si>
  <si>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</si>
  <si>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</si>
  <si>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</si>
  <si>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</si>
  <si>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</si>
  <si>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</si>
  <si>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</si>
  <si>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</si>
  <si>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</si>
  <si>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</si>
  <si>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</si>
  <si>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</si>
  <si>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</si>
  <si>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</si>
  <si>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</si>
  <si>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</si>
  <si>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</si>
  <si>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</si>
  <si>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ZADAR</t>
  </si>
  <si>
    <t>BOŽIDARA PETRANOVIĆA 4</t>
  </si>
  <si>
    <t>ZADARSKA ŽUPANIJA</t>
  </si>
  <si>
    <t>NE</t>
  </si>
  <si>
    <t>5020</t>
  </si>
  <si>
    <t>30312968003</t>
  </si>
  <si>
    <t>110046753</t>
  </si>
  <si>
    <t>04266838</t>
  </si>
  <si>
    <t>TANKERSKA NEXT GENERATION D.D.</t>
  </si>
  <si>
    <t>tng@tng.hr</t>
  </si>
  <si>
    <t>www.tng.hr</t>
  </si>
  <si>
    <t>Obveznik: 30312968003; TANKERSKA NEXT GENERATION D.D.</t>
  </si>
  <si>
    <t>023/202-137</t>
  </si>
  <si>
    <t>BOŽIDARA PETRANOVIĆA 4, 23000 ZADAR</t>
  </si>
  <si>
    <t>TANKERSKA PLOVIDBA d.d.</t>
  </si>
  <si>
    <t>023/250-580</t>
  </si>
  <si>
    <t>DEVOŠIĆ MARIO</t>
  </si>
  <si>
    <t>KARAVANIĆ JOHN</t>
  </si>
  <si>
    <t>stanje na dan 31.03.2016.</t>
  </si>
  <si>
    <t>u razdoblju 01.01.2016. do 31.03.2016.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</si>
</sst>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_-;\-* #,##0.00_-;_-* &quot;-&quot;??_-;_-@_-"/>
    <numFmt numFmtId="196" formatCode="_-* #,##0.00\ _K_n_-;\-* #,##0.00\ _K_n_-;_-* &quot;-&quot;??\ _K_n_-;_-@_-"/>
    <numFmt numFmtId="197" formatCode="000000"/>
    <numFmt numFmtId="198" formatCode="_-* #,##0\ _K_n_-;\-* #,##0\ _K_n_-;_-* &quot;-&quot;??\ _K_n_-;_-@_-"/>
    <numFmt numFmtId="199" formatCode="_-* #,##0.000\ _K_n_-;\-* #,##0.000\ _K_n_-;_-* &quot;-&quot;??\ _K_n_-;_-@_-"/>
    <numFmt numFmtId="200" formatCode="_-* #,##0.0000\ _K_n_-;\-* #,##0.0000\ _K_n_-;_-* &quot;-&quot;??\ _K_n_-;_-@_-"/>
    <numFmt numFmtId="201" formatCode="_-* #,##0.000000\ _K_n_-;\-* #,##0.000000\ _K_n_-;_-* &quot;-&quot;??\ _K_n_-;_-@_-"/>
    <numFmt numFmtId="202" formatCode="0.000000"/>
    <numFmt numFmtId="203" formatCode="mm/yyyy"/>
    <numFmt numFmtId="204" formatCode="_-* #,##0.00000\ _K_n_-;\-* #,##0.00000\ _K_n_-;_-* &quot;-&quot;??\ _K_n_-;_-@_-"/>
    <numFmt numFmtId="205" formatCode="#,##0.00_ ;\-#,##0.00\ "/>
    <numFmt numFmtId="206" formatCode="_-* #,##0.00\ [$USD]_-;\-* #,##0.00\ [$USD]_-;_-* &quot;-&quot;??\ [$USD]_-;_-@_-"/>
    <numFmt numFmtId="207" formatCode="#,##0.000000_ ;\-#,##0.000000\ "/>
    <numFmt numFmtId="208" formatCode="_-[$$-409]* #,##0.00_ ;_-[$$-409]* \-#,##0.00\ ;_-[$$-409]* &quot;-&quot;??_ ;_-@_ "/>
    <numFmt numFmtId="209" formatCode="_-* #,##0.000000\ _k_n_-;\-* #,##0.000000\ _k_n_-;_-* &quot;-&quot;??????\ _k_n_-;_-@_-"/>
    <numFmt numFmtId="210" formatCode="#,##0_ ;\-#,##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9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" fillId="0" borderId="0">
      <alignment vertical="top"/>
      <protection/>
    </xf>
    <xf numFmtId="0" fontId="1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16" xfId="65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 vertical="center" wrapText="1"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3" fillId="0" borderId="0" xfId="65" applyFont="1" applyBorder="1" applyAlignment="1" applyProtection="1">
      <alignment vertical="top"/>
      <protection hidden="1"/>
    </xf>
    <xf numFmtId="0" fontId="3" fillId="0" borderId="0" xfId="65" applyFont="1" applyBorder="1" applyAlignment="1" applyProtection="1">
      <alignment horizontal="righ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 applyProtection="1">
      <alignment/>
      <protection hidden="1"/>
    </xf>
    <xf numFmtId="0" fontId="2" fillId="0" borderId="0" xfId="65" applyFont="1" applyBorder="1" applyAlignment="1" applyProtection="1">
      <alignment vertical="top"/>
      <protection hidden="1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horizontal="center" vertical="center"/>
      <protection hidden="1" locked="0"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right" vertical="top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 applyProtection="1">
      <alignment horizontal="left" vertical="top"/>
      <protection hidden="1"/>
    </xf>
    <xf numFmtId="0" fontId="3" fillId="0" borderId="17" xfId="65" applyFont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18" xfId="65" applyFont="1" applyBorder="1" applyAlignment="1" applyProtection="1">
      <alignment/>
      <protection hidden="1"/>
    </xf>
    <xf numFmtId="0" fontId="3" fillId="0" borderId="18" xfId="65" applyFont="1" applyBorder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5" applyFont="1" applyBorder="1" applyAlignment="1">
      <alignment/>
      <protection/>
    </xf>
    <xf numFmtId="0" fontId="3" fillId="0" borderId="24" xfId="65" applyFont="1" applyBorder="1" applyAlignment="1">
      <alignment/>
      <protection/>
    </xf>
    <xf numFmtId="0" fontId="3" fillId="0" borderId="25" xfId="65" applyFont="1" applyFill="1" applyBorder="1" applyAlignment="1" applyProtection="1">
      <alignment horizontal="left" vertical="center" wrapText="1"/>
      <protection hidden="1"/>
    </xf>
    <xf numFmtId="0" fontId="3" fillId="0" borderId="16" xfId="65" applyFont="1" applyFill="1" applyBorder="1" applyAlignment="1" applyProtection="1">
      <alignment vertical="center"/>
      <protection hidden="1"/>
    </xf>
    <xf numFmtId="0" fontId="3" fillId="0" borderId="25" xfId="65" applyFont="1" applyBorder="1" applyAlignment="1" applyProtection="1">
      <alignment horizontal="left" vertical="center" wrapText="1"/>
      <protection hidden="1"/>
    </xf>
    <xf numFmtId="0" fontId="3" fillId="0" borderId="16" xfId="65" applyFont="1" applyBorder="1" applyAlignment="1" applyProtection="1">
      <alignment/>
      <protection hidden="1"/>
    </xf>
    <xf numFmtId="0" fontId="12" fillId="0" borderId="0" xfId="65" applyFont="1" applyBorder="1" applyAlignment="1" applyProtection="1">
      <alignment horizontal="right"/>
      <protection hidden="1"/>
    </xf>
    <xf numFmtId="0" fontId="3" fillId="0" borderId="25" xfId="65" applyFont="1" applyFill="1" applyBorder="1" applyAlignment="1" applyProtection="1">
      <alignment/>
      <protection hidden="1"/>
    </xf>
    <xf numFmtId="0" fontId="3" fillId="0" borderId="25" xfId="65" applyFont="1" applyBorder="1" applyAlignment="1" applyProtection="1">
      <alignment wrapText="1"/>
      <protection hidden="1"/>
    </xf>
    <xf numFmtId="0" fontId="3" fillId="0" borderId="16" xfId="65" applyFont="1" applyBorder="1" applyAlignment="1" applyProtection="1">
      <alignment horizontal="right"/>
      <protection hidden="1"/>
    </xf>
    <xf numFmtId="0" fontId="3" fillId="0" borderId="25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0" fontId="2" fillId="0" borderId="25" xfId="65" applyFont="1" applyFill="1" applyBorder="1" applyAlignment="1" applyProtection="1">
      <alignment horizontal="right" vertical="center"/>
      <protection hidden="1" locked="0"/>
    </xf>
    <xf numFmtId="0" fontId="3" fillId="0" borderId="25" xfId="65" applyFont="1" applyBorder="1" applyAlignment="1" applyProtection="1">
      <alignment vertical="top"/>
      <protection hidden="1"/>
    </xf>
    <xf numFmtId="0" fontId="3" fillId="0" borderId="25" xfId="65" applyFont="1" applyBorder="1" applyAlignment="1" applyProtection="1">
      <alignment horizontal="left" vertical="top" wrapText="1"/>
      <protection hidden="1"/>
    </xf>
    <xf numFmtId="0" fontId="3" fillId="0" borderId="16" xfId="65" applyFont="1" applyBorder="1" applyAlignment="1">
      <alignment/>
      <protection/>
    </xf>
    <xf numFmtId="0" fontId="3" fillId="0" borderId="25" xfId="65" applyFont="1" applyBorder="1" applyAlignment="1" applyProtection="1">
      <alignment horizontal="left" vertical="top" indent="2"/>
      <protection hidden="1"/>
    </xf>
    <xf numFmtId="0" fontId="3" fillId="0" borderId="25" xfId="65" applyFont="1" applyBorder="1" applyAlignment="1" applyProtection="1">
      <alignment horizontal="left" vertical="top" wrapText="1" indent="2"/>
      <protection hidden="1"/>
    </xf>
    <xf numFmtId="0" fontId="3" fillId="0" borderId="16" xfId="65" applyFont="1" applyBorder="1" applyAlignment="1" applyProtection="1">
      <alignment horizontal="right" vertical="top"/>
      <protection hidden="1"/>
    </xf>
    <xf numFmtId="49" fontId="2" fillId="0" borderId="25" xfId="65" applyNumberFormat="1" applyFont="1" applyBorder="1" applyAlignment="1" applyProtection="1">
      <alignment horizontal="center" vertical="center"/>
      <protection hidden="1" locked="0"/>
    </xf>
    <xf numFmtId="0" fontId="3" fillId="0" borderId="16" xfId="65" applyFont="1" applyBorder="1" applyAlignment="1" applyProtection="1">
      <alignment horizontal="left" vertical="top"/>
      <protection hidden="1"/>
    </xf>
    <xf numFmtId="0" fontId="3" fillId="0" borderId="25" xfId="65" applyFont="1" applyBorder="1" applyAlignment="1" applyProtection="1">
      <alignment horizontal="left"/>
      <protection hidden="1"/>
    </xf>
    <xf numFmtId="0" fontId="3" fillId="0" borderId="24" xfId="65" applyFont="1" applyBorder="1" applyAlignment="1" applyProtection="1">
      <alignment/>
      <protection hidden="1"/>
    </xf>
    <xf numFmtId="0" fontId="3" fillId="0" borderId="16" xfId="65" applyFont="1" applyBorder="1" applyAlignment="1" applyProtection="1">
      <alignment horizontal="left"/>
      <protection hidden="1"/>
    </xf>
    <xf numFmtId="0" fontId="3" fillId="0" borderId="25" xfId="65" applyFont="1" applyFill="1" applyBorder="1" applyAlignment="1" applyProtection="1">
      <alignment vertical="center"/>
      <protection hidden="1"/>
    </xf>
    <xf numFmtId="0" fontId="13" fillId="0" borderId="25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2" fillId="0" borderId="16" xfId="65" applyFont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 horizontal="right" vertical="top" wrapText="1"/>
      <protection hidden="1"/>
    </xf>
    <xf numFmtId="0" fontId="3" fillId="0" borderId="28" xfId="65" applyFont="1" applyFill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/>
      <protection hidden="1"/>
    </xf>
    <xf numFmtId="14" fontId="2" fillId="0" borderId="21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65" applyFont="1" applyFill="1" applyBorder="1" applyAlignment="1" applyProtection="1">
      <alignment horizontal="center" vertical="center"/>
      <protection hidden="1" locked="0"/>
    </xf>
    <xf numFmtId="49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5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0" fontId="0" fillId="0" borderId="30" xfId="0" applyFill="1" applyBorder="1" applyAlignment="1">
      <alignment/>
    </xf>
    <xf numFmtId="0" fontId="3" fillId="0" borderId="16" xfId="65" applyFont="1" applyBorder="1" applyAlignment="1" applyProtection="1">
      <alignment horizontal="right" vertical="center" wrapText="1"/>
      <protection hidden="1"/>
    </xf>
    <xf numFmtId="0" fontId="3" fillId="0" borderId="0" xfId="65" applyFont="1" applyBorder="1" applyAlignment="1" applyProtection="1">
      <alignment horizontal="right" wrapText="1"/>
      <protection hidden="1"/>
    </xf>
    <xf numFmtId="0" fontId="3" fillId="0" borderId="16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5" xfId="65" applyFont="1" applyFill="1" applyBorder="1" applyAlignment="1" applyProtection="1">
      <alignment horizontal="left" vertical="center" wrapText="1"/>
      <protection hidden="1"/>
    </xf>
    <xf numFmtId="0" fontId="11" fillId="0" borderId="16" xfId="65" applyFont="1" applyBorder="1" applyAlignment="1" applyProtection="1">
      <alignment horizontal="center" vertical="center" wrapText="1"/>
      <protection hidden="1"/>
    </xf>
    <xf numFmtId="0" fontId="11" fillId="0" borderId="0" xfId="65" applyFont="1" applyBorder="1" applyAlignment="1" applyProtection="1">
      <alignment horizontal="center" vertical="center" wrapText="1"/>
      <protection hidden="1"/>
    </xf>
    <xf numFmtId="0" fontId="11" fillId="0" borderId="25" xfId="65" applyFont="1" applyBorder="1" applyAlignment="1" applyProtection="1">
      <alignment horizontal="center" vertical="center" wrapText="1"/>
      <protection hidden="1"/>
    </xf>
    <xf numFmtId="0" fontId="3" fillId="0" borderId="16" xfId="65" applyFont="1" applyBorder="1" applyAlignment="1" applyProtection="1">
      <alignment horizontal="right" vertical="center"/>
      <protection hidden="1"/>
    </xf>
    <xf numFmtId="0" fontId="3" fillId="0" borderId="25" xfId="65" applyFont="1" applyBorder="1" applyAlignment="1" applyProtection="1">
      <alignment horizontal="right"/>
      <protection hidden="1"/>
    </xf>
    <xf numFmtId="0" fontId="1" fillId="0" borderId="16" xfId="65" applyFont="1" applyBorder="1" applyAlignment="1" applyProtection="1">
      <alignment horizontal="right" vertical="center" wrapText="1"/>
      <protection hidden="1"/>
    </xf>
    <xf numFmtId="0" fontId="1" fillId="0" borderId="25" xfId="65" applyFont="1" applyBorder="1" applyAlignment="1" applyProtection="1">
      <alignment horizontal="right" wrapText="1"/>
      <protection hidden="1"/>
    </xf>
    <xf numFmtId="0" fontId="2" fillId="0" borderId="27" xfId="65" applyFont="1" applyFill="1" applyBorder="1" applyAlignment="1" applyProtection="1">
      <alignment horizontal="left" vertical="center"/>
      <protection hidden="1" locked="0"/>
    </xf>
    <xf numFmtId="0" fontId="3" fillId="0" borderId="28" xfId="65" applyFont="1" applyFill="1" applyBorder="1" applyAlignment="1">
      <alignment horizontal="left" vertical="center"/>
      <protection/>
    </xf>
    <xf numFmtId="0" fontId="3" fillId="0" borderId="29" xfId="65" applyFont="1" applyFill="1" applyBorder="1" applyAlignment="1">
      <alignment horizontal="left" vertical="center"/>
      <protection/>
    </xf>
    <xf numFmtId="1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5" applyFont="1" applyFill="1" applyBorder="1" applyAlignment="1" applyProtection="1">
      <alignment/>
      <protection hidden="1" locked="0"/>
    </xf>
    <xf numFmtId="0" fontId="2" fillId="0" borderId="29" xfId="65" applyFont="1" applyFill="1" applyBorder="1" applyAlignment="1" applyProtection="1">
      <alignment/>
      <protection hidden="1" locked="0"/>
    </xf>
    <xf numFmtId="0" fontId="3" fillId="0" borderId="28" xfId="65" applyFont="1" applyFill="1" applyBorder="1" applyAlignment="1">
      <alignment horizontal="left"/>
      <protection/>
    </xf>
    <xf numFmtId="0" fontId="3" fillId="0" borderId="29" xfId="65" applyFont="1" applyFill="1" applyBorder="1" applyAlignment="1">
      <alignment horizontal="left"/>
      <protection/>
    </xf>
    <xf numFmtId="0" fontId="3" fillId="0" borderId="0" xfId="65" applyFont="1" applyBorder="1" applyAlignment="1" applyProtection="1">
      <alignment horizontal="right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0" fontId="3" fillId="0" borderId="16" xfId="65" applyFont="1" applyBorder="1" applyAlignment="1" applyProtection="1">
      <alignment horizontal="center" vertical="center"/>
      <protection hidden="1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 applyAlignment="1">
      <alignment horizontal="center"/>
      <protection/>
    </xf>
    <xf numFmtId="0" fontId="3" fillId="0" borderId="25" xfId="65" applyFont="1" applyBorder="1" applyAlignment="1">
      <alignment horizontal="center"/>
      <protection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28" xfId="65" applyFont="1" applyFill="1" applyBorder="1" applyAlignment="1">
      <alignment/>
      <protection/>
    </xf>
    <xf numFmtId="0" fontId="3" fillId="0" borderId="29" xfId="65" applyFont="1" applyFill="1" applyBorder="1" applyAlignment="1">
      <alignment/>
      <protection/>
    </xf>
    <xf numFmtId="0" fontId="3" fillId="0" borderId="0" xfId="65" applyFont="1" applyBorder="1" applyAlignment="1" applyProtection="1">
      <alignment vertical="top" wrapText="1"/>
      <protection hidden="1"/>
    </xf>
    <xf numFmtId="0" fontId="3" fillId="0" borderId="0" xfId="65" applyFont="1" applyBorder="1" applyAlignment="1" applyProtection="1">
      <alignment wrapText="1"/>
      <protection hidden="1"/>
    </xf>
    <xf numFmtId="0" fontId="3" fillId="0" borderId="0" xfId="65" applyFont="1" applyBorder="1" applyAlignment="1" applyProtection="1">
      <alignment horizontal="center" vertical="top"/>
      <protection hidden="1"/>
    </xf>
    <xf numFmtId="0" fontId="3" fillId="0" borderId="0" xfId="65" applyFont="1" applyBorder="1" applyAlignment="1" applyProtection="1">
      <alignment horizontal="center"/>
      <protection hidden="1"/>
    </xf>
    <xf numFmtId="0" fontId="3" fillId="0" borderId="17" xfId="65" applyFont="1" applyBorder="1" applyAlignment="1" applyProtection="1">
      <alignment horizontal="center"/>
      <protection hidden="1"/>
    </xf>
    <xf numFmtId="0" fontId="2" fillId="0" borderId="28" xfId="65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3" fillId="0" borderId="25" xfId="65" applyFont="1" applyBorder="1" applyAlignment="1" applyProtection="1">
      <alignment horizontal="right" wrapText="1"/>
      <protection hidden="1"/>
    </xf>
    <xf numFmtId="49" fontId="2" fillId="0" borderId="27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>
      <alignment horizontal="left" vertical="center"/>
      <protection hidden="1" locked="0"/>
    </xf>
    <xf numFmtId="0" fontId="10" fillId="0" borderId="31" xfId="65" applyFont="1" applyBorder="1" applyAlignment="1">
      <alignment/>
      <protection/>
    </xf>
    <xf numFmtId="0" fontId="10" fillId="0" borderId="17" xfId="65" applyFont="1" applyBorder="1" applyAlignment="1">
      <alignment/>
      <protection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32" xfId="65" applyFont="1" applyBorder="1" applyAlignment="1" applyProtection="1">
      <alignment horizontal="center" vertical="top"/>
      <protection hidden="1"/>
    </xf>
    <xf numFmtId="0" fontId="3" fillId="0" borderId="32" xfId="65" applyFont="1" applyBorder="1" applyAlignment="1">
      <alignment horizontal="center"/>
      <protection/>
    </xf>
    <xf numFmtId="0" fontId="3" fillId="0" borderId="33" xfId="65" applyFont="1" applyBorder="1" applyAlignment="1">
      <alignment/>
      <protection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9" xfId="48" applyNumberFormat="1" applyFont="1" applyFill="1" applyBorder="1" applyAlignment="1" applyProtection="1">
      <alignment vertical="center"/>
      <protection hidden="1" locked="0"/>
    </xf>
    <xf numFmtId="0" fontId="3" fillId="0" borderId="28" xfId="65" applyFont="1" applyFill="1" applyBorder="1" applyAlignment="1" applyProtection="1">
      <alignment horizontal="center" vertical="top"/>
      <protection hidden="1"/>
    </xf>
    <xf numFmtId="0" fontId="3" fillId="0" borderId="28" xfId="65" applyFont="1" applyFill="1" applyBorder="1" applyAlignment="1" applyProtection="1">
      <alignment horizontal="center"/>
      <protection hidden="1"/>
    </xf>
    <xf numFmtId="49" fontId="4" fillId="0" borderId="27" xfId="57" applyNumberFormat="1" applyFill="1" applyBorder="1" applyAlignment="1" applyProtection="1">
      <alignment horizontal="left" vertical="center"/>
      <protection hidden="1" locked="0"/>
    </xf>
    <xf numFmtId="0" fontId="15" fillId="0" borderId="0" xfId="71" applyFont="1" applyBorder="1" applyAlignment="1" applyProtection="1">
      <alignment horizontal="left"/>
      <protection hidden="1"/>
    </xf>
    <xf numFmtId="0" fontId="16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5" xfId="7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9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194" fontId="0" fillId="0" borderId="0" xfId="71" applyNumberFormat="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_TFI-POD" xfId="65"/>
    <cellStyle name="Note" xfId="66"/>
    <cellStyle name="Obično_Knjiga2" xfId="67"/>
    <cellStyle name="Output" xfId="68"/>
    <cellStyle name="Percent" xfId="69"/>
    <cellStyle name="Percent 2" xfId="70"/>
    <cellStyle name="Style 1" xfId="71"/>
    <cellStyle name="Style 1 2" xfId="72"/>
    <cellStyle name="Title" xfId="73"/>
    <cellStyle name="Total" xfId="74"/>
    <cellStyle name="Warning Text" xfId="7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PNG-fin2016-1Q-NotREV-N-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DATA"/>
      <sheetName val="BS"/>
      <sheetName val="P&amp;L"/>
      <sheetName val="CF_I"/>
      <sheetName val="EQU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ng@tng.hr" TargetMode="External" /><Relationship Id="rId2" Type="http://schemas.openxmlformats.org/officeDocument/2006/relationships/hyperlink" Target="mailto:tng@tng.hr" TargetMode="External" /><Relationship Id="rId3" Type="http://schemas.openxmlformats.org/officeDocument/2006/relationships/hyperlink" Target="http://www.tn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710937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0" t="s">
        <v>214</v>
      </c>
      <c r="B1" s="171"/>
      <c r="C1" s="17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27" t="s">
        <v>215</v>
      </c>
      <c r="B2" s="128"/>
      <c r="C2" s="128"/>
      <c r="D2" s="129"/>
      <c r="E2" s="111">
        <v>42370</v>
      </c>
      <c r="F2" s="12"/>
      <c r="G2" s="13" t="s">
        <v>216</v>
      </c>
      <c r="H2" s="111">
        <v>42460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30" t="s">
        <v>281</v>
      </c>
      <c r="B4" s="131"/>
      <c r="C4" s="131"/>
      <c r="D4" s="131"/>
      <c r="E4" s="131"/>
      <c r="F4" s="131"/>
      <c r="G4" s="131"/>
      <c r="H4" s="131"/>
      <c r="I4" s="132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3" t="s">
        <v>217</v>
      </c>
      <c r="B6" s="134"/>
      <c r="C6" s="125" t="s">
        <v>292</v>
      </c>
      <c r="D6" s="126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35" t="s">
        <v>218</v>
      </c>
      <c r="B8" s="136"/>
      <c r="C8" s="125" t="s">
        <v>291</v>
      </c>
      <c r="D8" s="126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2" t="s">
        <v>219</v>
      </c>
      <c r="B10" s="123"/>
      <c r="C10" s="125" t="s">
        <v>290</v>
      </c>
      <c r="D10" s="126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4"/>
      <c r="B11" s="123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3" t="s">
        <v>220</v>
      </c>
      <c r="B12" s="134"/>
      <c r="C12" s="137" t="s">
        <v>293</v>
      </c>
      <c r="D12" s="138"/>
      <c r="E12" s="138"/>
      <c r="F12" s="138"/>
      <c r="G12" s="138"/>
      <c r="H12" s="138"/>
      <c r="I12" s="139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3" t="s">
        <v>221</v>
      </c>
      <c r="B14" s="134"/>
      <c r="C14" s="140">
        <v>23000</v>
      </c>
      <c r="D14" s="141"/>
      <c r="E14" s="16"/>
      <c r="F14" s="137" t="s">
        <v>285</v>
      </c>
      <c r="G14" s="138"/>
      <c r="H14" s="138"/>
      <c r="I14" s="139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3" t="s">
        <v>222</v>
      </c>
      <c r="B16" s="134"/>
      <c r="C16" s="137" t="s">
        <v>286</v>
      </c>
      <c r="D16" s="138"/>
      <c r="E16" s="138"/>
      <c r="F16" s="138"/>
      <c r="G16" s="138"/>
      <c r="H16" s="138"/>
      <c r="I16" s="139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3" t="s">
        <v>223</v>
      </c>
      <c r="B18" s="134"/>
      <c r="C18" s="142" t="s">
        <v>294</v>
      </c>
      <c r="D18" s="143"/>
      <c r="E18" s="143"/>
      <c r="F18" s="143"/>
      <c r="G18" s="143"/>
      <c r="H18" s="143"/>
      <c r="I18" s="144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3" t="s">
        <v>224</v>
      </c>
      <c r="B20" s="134"/>
      <c r="C20" s="142" t="s">
        <v>295</v>
      </c>
      <c r="D20" s="143"/>
      <c r="E20" s="143"/>
      <c r="F20" s="143"/>
      <c r="G20" s="143"/>
      <c r="H20" s="143"/>
      <c r="I20" s="144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3" t="s">
        <v>225</v>
      </c>
      <c r="B22" s="134"/>
      <c r="C22" s="112">
        <v>520</v>
      </c>
      <c r="D22" s="137" t="s">
        <v>285</v>
      </c>
      <c r="E22" s="145"/>
      <c r="F22" s="146"/>
      <c r="G22" s="133"/>
      <c r="H22" s="147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3" t="s">
        <v>226</v>
      </c>
      <c r="B24" s="134"/>
      <c r="C24" s="112">
        <v>13</v>
      </c>
      <c r="D24" s="137" t="s">
        <v>287</v>
      </c>
      <c r="E24" s="145"/>
      <c r="F24" s="145"/>
      <c r="G24" s="146"/>
      <c r="H24" s="48" t="s">
        <v>227</v>
      </c>
      <c r="I24" s="119">
        <v>140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282</v>
      </c>
      <c r="I25" s="89"/>
      <c r="J25" s="10"/>
      <c r="K25" s="10"/>
      <c r="L25" s="10"/>
    </row>
    <row r="26" spans="1:12" ht="12.75">
      <c r="A26" s="133" t="s">
        <v>228</v>
      </c>
      <c r="B26" s="134"/>
      <c r="C26" s="113" t="s">
        <v>288</v>
      </c>
      <c r="D26" s="25"/>
      <c r="E26" s="33"/>
      <c r="F26" s="24"/>
      <c r="G26" s="148" t="s">
        <v>229</v>
      </c>
      <c r="H26" s="134"/>
      <c r="I26" s="114" t="s">
        <v>289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6"/>
      <c r="B30" s="157"/>
      <c r="C30" s="157"/>
      <c r="D30" s="158"/>
      <c r="E30" s="156"/>
      <c r="F30" s="157"/>
      <c r="G30" s="157"/>
      <c r="H30" s="125"/>
      <c r="I30" s="126"/>
      <c r="J30" s="10"/>
      <c r="K30" s="10"/>
      <c r="L30" s="10"/>
    </row>
    <row r="31" spans="1:12" ht="12.75">
      <c r="A31" s="85"/>
      <c r="B31" s="22"/>
      <c r="C31" s="21"/>
      <c r="D31" s="159"/>
      <c r="E31" s="159"/>
      <c r="F31" s="159"/>
      <c r="G31" s="160"/>
      <c r="H31" s="16"/>
      <c r="I31" s="92"/>
      <c r="J31" s="10"/>
      <c r="K31" s="10"/>
      <c r="L31" s="10"/>
    </row>
    <row r="32" spans="1:12" ht="12.75">
      <c r="A32" s="156"/>
      <c r="B32" s="157"/>
      <c r="C32" s="157"/>
      <c r="D32" s="158"/>
      <c r="E32" s="156"/>
      <c r="F32" s="157"/>
      <c r="G32" s="157"/>
      <c r="H32" s="125"/>
      <c r="I32" s="126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6"/>
      <c r="B34" s="157"/>
      <c r="C34" s="157"/>
      <c r="D34" s="158"/>
      <c r="E34" s="156"/>
      <c r="F34" s="157"/>
      <c r="G34" s="157"/>
      <c r="H34" s="125"/>
      <c r="I34" s="126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10"/>
      <c r="K36" s="10"/>
      <c r="L36" s="10"/>
    </row>
    <row r="37" spans="1:12" ht="12.75">
      <c r="A37" s="94"/>
      <c r="B37" s="30"/>
      <c r="C37" s="161"/>
      <c r="D37" s="162"/>
      <c r="E37" s="16"/>
      <c r="F37" s="161"/>
      <c r="G37" s="162"/>
      <c r="H37" s="16"/>
      <c r="I37" s="86"/>
      <c r="J37" s="10"/>
      <c r="K37" s="10"/>
      <c r="L37" s="10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2" t="s">
        <v>233</v>
      </c>
      <c r="B44" s="166"/>
      <c r="C44" s="176" t="s">
        <v>299</v>
      </c>
      <c r="D44" s="177"/>
      <c r="E44" s="26"/>
      <c r="F44" s="137" t="s">
        <v>298</v>
      </c>
      <c r="G44" s="157"/>
      <c r="H44" s="157"/>
      <c r="I44" s="158"/>
      <c r="J44" s="10"/>
      <c r="K44" s="10"/>
      <c r="L44" s="10"/>
    </row>
    <row r="45" spans="1:12" ht="12.75">
      <c r="A45" s="94"/>
      <c r="B45" s="30"/>
      <c r="C45" s="161"/>
      <c r="D45" s="162"/>
      <c r="E45" s="16"/>
      <c r="F45" s="161"/>
      <c r="G45" s="163"/>
      <c r="H45" s="35"/>
      <c r="I45" s="98"/>
      <c r="J45" s="10"/>
      <c r="K45" s="10"/>
      <c r="L45" s="10"/>
    </row>
    <row r="46" spans="1:12" ht="12.75">
      <c r="A46" s="122" t="s">
        <v>234</v>
      </c>
      <c r="B46" s="166"/>
      <c r="C46" s="137" t="s">
        <v>301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.75">
      <c r="A47" s="85"/>
      <c r="B47" s="22"/>
      <c r="C47" s="21" t="s">
        <v>235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2" t="s">
        <v>236</v>
      </c>
      <c r="B48" s="166"/>
      <c r="C48" s="167" t="s">
        <v>297</v>
      </c>
      <c r="D48" s="168"/>
      <c r="E48" s="169"/>
      <c r="F48" s="16"/>
      <c r="G48" s="48" t="s">
        <v>237</v>
      </c>
      <c r="H48" s="167" t="s">
        <v>300</v>
      </c>
      <c r="I48" s="169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2" t="s">
        <v>223</v>
      </c>
      <c r="B50" s="166"/>
      <c r="C50" s="180" t="s">
        <v>294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3" t="s">
        <v>238</v>
      </c>
      <c r="B52" s="134"/>
      <c r="C52" s="167" t="s">
        <v>302</v>
      </c>
      <c r="D52" s="168"/>
      <c r="E52" s="168"/>
      <c r="F52" s="168"/>
      <c r="G52" s="168"/>
      <c r="H52" s="168"/>
      <c r="I52" s="139"/>
      <c r="J52" s="10"/>
      <c r="K52" s="10"/>
      <c r="L52" s="10"/>
    </row>
    <row r="53" spans="1:12" ht="12.75">
      <c r="A53" s="99"/>
      <c r="B53" s="20"/>
      <c r="C53" s="172" t="s">
        <v>239</v>
      </c>
      <c r="D53" s="172"/>
      <c r="E53" s="172"/>
      <c r="F53" s="172"/>
      <c r="G53" s="172"/>
      <c r="H53" s="172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81" t="s">
        <v>240</v>
      </c>
      <c r="C55" s="182"/>
      <c r="D55" s="182"/>
      <c r="E55" s="182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83" t="s">
        <v>271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99"/>
      <c r="B57" s="183" t="s">
        <v>272</v>
      </c>
      <c r="C57" s="184"/>
      <c r="D57" s="184"/>
      <c r="E57" s="184"/>
      <c r="F57" s="184"/>
      <c r="G57" s="184"/>
      <c r="H57" s="184"/>
      <c r="I57" s="101"/>
      <c r="J57" s="10"/>
      <c r="K57" s="10"/>
      <c r="L57" s="10"/>
    </row>
    <row r="58" spans="1:12" ht="12.75">
      <c r="A58" s="99"/>
      <c r="B58" s="183" t="s">
        <v>273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99"/>
      <c r="B59" s="183" t="s">
        <v>274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241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78"/>
      <c r="H63" s="179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ng@tng.hr"/>
    <hyperlink ref="C18" r:id="rId2" display="tng@tng.hr"/>
    <hyperlink ref="C20" r:id="rId3" display="www.tn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workbookViewId="0" topLeftCell="A1">
      <selection activeCell="N8" sqref="N8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303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296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50</v>
      </c>
      <c r="B4" s="229"/>
      <c r="C4" s="229"/>
      <c r="D4" s="229"/>
      <c r="E4" s="229"/>
      <c r="F4" s="229"/>
      <c r="G4" s="229"/>
      <c r="H4" s="230"/>
      <c r="I4" s="55" t="s">
        <v>244</v>
      </c>
      <c r="J4" s="56" t="s">
        <v>283</v>
      </c>
      <c r="K4" s="57" t="s">
        <v>284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4">
        <v>2</v>
      </c>
      <c r="J5" s="53">
        <v>3</v>
      </c>
      <c r="K5" s="53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213"/>
      <c r="I7" s="3">
        <v>1</v>
      </c>
      <c r="J7" s="6">
        <v>0</v>
      </c>
      <c r="K7" s="6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0">
        <f>J9+J16+J26+J35+J39</f>
        <v>1442351624</v>
      </c>
      <c r="K8" s="50">
        <f>K9+K16+K26+K35+K39</f>
        <v>1358696252</v>
      </c>
    </row>
    <row r="9" spans="1:11" ht="12.75">
      <c r="A9" s="199" t="s">
        <v>171</v>
      </c>
      <c r="B9" s="200"/>
      <c r="C9" s="200"/>
      <c r="D9" s="200"/>
      <c r="E9" s="200"/>
      <c r="F9" s="200"/>
      <c r="G9" s="200"/>
      <c r="H9" s="201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7">
        <v>0</v>
      </c>
      <c r="K10" s="7">
        <v>0</v>
      </c>
    </row>
    <row r="11" spans="1:11" ht="12.75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0</v>
      </c>
      <c r="K11" s="7">
        <v>0</v>
      </c>
    </row>
    <row r="12" spans="1:11" ht="12.75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7">
        <v>0</v>
      </c>
      <c r="K12" s="7">
        <v>0</v>
      </c>
    </row>
    <row r="13" spans="1:11" ht="12.75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7">
        <v>0</v>
      </c>
      <c r="K13" s="7">
        <v>0</v>
      </c>
    </row>
    <row r="14" spans="1:11" ht="12.75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0</v>
      </c>
      <c r="K14" s="7">
        <v>0</v>
      </c>
    </row>
    <row r="15" spans="1:11" ht="12.75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7">
        <v>0</v>
      </c>
      <c r="K15" s="7">
        <v>0</v>
      </c>
    </row>
    <row r="16" spans="1:11" ht="12.75">
      <c r="A16" s="199" t="s">
        <v>172</v>
      </c>
      <c r="B16" s="200"/>
      <c r="C16" s="200"/>
      <c r="D16" s="200"/>
      <c r="E16" s="200"/>
      <c r="F16" s="200"/>
      <c r="G16" s="200"/>
      <c r="H16" s="201"/>
      <c r="I16" s="1">
        <v>10</v>
      </c>
      <c r="J16" s="50">
        <f>SUM(J17:J25)</f>
        <v>1442351624</v>
      </c>
      <c r="K16" s="50">
        <f>SUM(K17:K25)</f>
        <v>1358696252</v>
      </c>
    </row>
    <row r="17" spans="1:11" ht="12.75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0</v>
      </c>
      <c r="K17" s="7">
        <v>0</v>
      </c>
    </row>
    <row r="18" spans="1:11" ht="12.75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0</v>
      </c>
      <c r="K18" s="7">
        <v>0</v>
      </c>
    </row>
    <row r="19" spans="1:11" ht="12.75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1442327184</v>
      </c>
      <c r="K19" s="7">
        <v>1358673492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24440</v>
      </c>
      <c r="K20" s="7">
        <v>22760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>
        <v>0</v>
      </c>
      <c r="K21" s="7">
        <v>0</v>
      </c>
    </row>
    <row r="22" spans="1:11" ht="12.75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0</v>
      </c>
      <c r="K22" s="7">
        <v>0</v>
      </c>
    </row>
    <row r="23" spans="1:11" ht="12.75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0</v>
      </c>
      <c r="K23" s="7">
        <v>0</v>
      </c>
    </row>
    <row r="24" spans="1:11" ht="12.75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0</v>
      </c>
      <c r="K24" s="7">
        <v>0</v>
      </c>
    </row>
    <row r="25" spans="1:11" ht="12.75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0</v>
      </c>
      <c r="K25" s="7">
        <v>0</v>
      </c>
    </row>
    <row r="26" spans="1:11" ht="12.75">
      <c r="A26" s="199" t="s">
        <v>159</v>
      </c>
      <c r="B26" s="200"/>
      <c r="C26" s="200"/>
      <c r="D26" s="200"/>
      <c r="E26" s="200"/>
      <c r="F26" s="200"/>
      <c r="G26" s="200"/>
      <c r="H26" s="201"/>
      <c r="I26" s="1">
        <v>20</v>
      </c>
      <c r="J26" s="50">
        <f>SUM(J27:J34)</f>
        <v>0</v>
      </c>
      <c r="K26" s="50">
        <f>SUM(K27:K34)</f>
        <v>0</v>
      </c>
    </row>
    <row r="27" spans="1:11" ht="12.75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0</v>
      </c>
      <c r="K27" s="7">
        <v>0</v>
      </c>
    </row>
    <row r="28" spans="1:11" ht="12.75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>
        <v>0</v>
      </c>
      <c r="K28" s="7">
        <v>0</v>
      </c>
    </row>
    <row r="29" spans="1:11" ht="12.75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0</v>
      </c>
      <c r="K29" s="7">
        <v>0</v>
      </c>
    </row>
    <row r="30" spans="1:11" ht="12.75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>
        <v>0</v>
      </c>
      <c r="K30" s="7">
        <v>0</v>
      </c>
    </row>
    <row r="31" spans="1:11" ht="12.75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>
        <v>0</v>
      </c>
      <c r="K31" s="7">
        <v>0</v>
      </c>
    </row>
    <row r="32" spans="1:11" ht="12.75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0</v>
      </c>
      <c r="K32" s="7">
        <v>0</v>
      </c>
    </row>
    <row r="33" spans="1:11" ht="12.75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>
        <v>0</v>
      </c>
      <c r="K33" s="7">
        <v>0</v>
      </c>
    </row>
    <row r="34" spans="1:11" ht="12.75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>
        <v>0</v>
      </c>
      <c r="K34" s="7">
        <v>0</v>
      </c>
    </row>
    <row r="35" spans="1:11" ht="12.75">
      <c r="A35" s="199" t="s">
        <v>153</v>
      </c>
      <c r="B35" s="200"/>
      <c r="C35" s="200"/>
      <c r="D35" s="200"/>
      <c r="E35" s="200"/>
      <c r="F35" s="200"/>
      <c r="G35" s="200"/>
      <c r="H35" s="201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>
        <v>0</v>
      </c>
      <c r="K36" s="7">
        <v>0</v>
      </c>
    </row>
    <row r="37" spans="1:11" ht="12.75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0</v>
      </c>
      <c r="K37" s="7">
        <v>0</v>
      </c>
    </row>
    <row r="38" spans="1:11" ht="12.75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>
        <v>0</v>
      </c>
      <c r="K38" s="7">
        <v>0</v>
      </c>
    </row>
    <row r="39" spans="1:11" ht="12.75">
      <c r="A39" s="199" t="s">
        <v>154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>
        <v>0</v>
      </c>
      <c r="K39" s="7">
        <v>0</v>
      </c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0">
        <f>J41+J49+J56+J64</f>
        <v>76596715</v>
      </c>
      <c r="K40" s="50">
        <f>K41+K49+K56+K64</f>
        <v>75501953</v>
      </c>
    </row>
    <row r="41" spans="1:11" ht="12.75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50">
        <f>SUM(J42:J48)</f>
        <v>4928176</v>
      </c>
      <c r="K41" s="50">
        <f>SUM(K42:K48)</f>
        <v>4879000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4928176</v>
      </c>
      <c r="K42" s="7">
        <v>4879000</v>
      </c>
    </row>
    <row r="43" spans="1:11" ht="12.75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>
        <v>0</v>
      </c>
      <c r="K43" s="7">
        <v>0</v>
      </c>
    </row>
    <row r="44" spans="1:11" ht="12.75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>
        <v>0</v>
      </c>
      <c r="K44" s="7">
        <v>0</v>
      </c>
    </row>
    <row r="45" spans="1:11" ht="12.75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>
        <v>0</v>
      </c>
      <c r="K45" s="7">
        <v>0</v>
      </c>
    </row>
    <row r="46" spans="1:11" ht="12.75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0</v>
      </c>
      <c r="K46" s="7">
        <v>0</v>
      </c>
    </row>
    <row r="47" spans="1:11" ht="12.75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>
        <v>0</v>
      </c>
      <c r="K47" s="7">
        <v>0</v>
      </c>
    </row>
    <row r="48" spans="1:11" ht="12.75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>
        <v>0</v>
      </c>
      <c r="K48" s="7">
        <v>0</v>
      </c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1">
        <v>43</v>
      </c>
      <c r="J49" s="50">
        <f>SUM(J50:J55)</f>
        <v>203520</v>
      </c>
      <c r="K49" s="50">
        <f>SUM(K50:K55)</f>
        <v>201484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17724</v>
      </c>
      <c r="K50" s="7">
        <v>39651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3496</v>
      </c>
      <c r="K51" s="7">
        <v>93074</v>
      </c>
    </row>
    <row r="52" spans="1:11" ht="12.75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>
        <v>0</v>
      </c>
      <c r="K52" s="7">
        <v>0</v>
      </c>
    </row>
    <row r="53" spans="1:11" ht="12.75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5005</v>
      </c>
      <c r="K53" s="7">
        <v>6354</v>
      </c>
    </row>
    <row r="54" spans="1:11" ht="12.75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169150</v>
      </c>
      <c r="K54" s="7">
        <v>37191</v>
      </c>
    </row>
    <row r="55" spans="1:11" ht="12.75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8145</v>
      </c>
      <c r="K55" s="7">
        <v>25214</v>
      </c>
    </row>
    <row r="56" spans="1:11" ht="12.75">
      <c r="A56" s="199" t="s">
        <v>93</v>
      </c>
      <c r="B56" s="200"/>
      <c r="C56" s="200"/>
      <c r="D56" s="200"/>
      <c r="E56" s="200"/>
      <c r="F56" s="200"/>
      <c r="G56" s="200"/>
      <c r="H56" s="201"/>
      <c r="I56" s="1">
        <v>50</v>
      </c>
      <c r="J56" s="50">
        <f>SUM(J57:J63)</f>
        <v>0</v>
      </c>
      <c r="K56" s="50">
        <f>SUM(K57:K63)</f>
        <v>6648142</v>
      </c>
    </row>
    <row r="57" spans="1:11" ht="12.75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>
        <v>0</v>
      </c>
      <c r="K57" s="7"/>
    </row>
    <row r="58" spans="1:11" ht="12.75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>
        <v>0</v>
      </c>
      <c r="K58" s="7"/>
    </row>
    <row r="59" spans="1:11" ht="12.75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>
        <v>0</v>
      </c>
      <c r="K59" s="7"/>
    </row>
    <row r="60" spans="1:11" ht="12.75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>
        <v>0</v>
      </c>
      <c r="K60" s="7"/>
    </row>
    <row r="61" spans="1:11" ht="12.75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>
        <v>0</v>
      </c>
      <c r="K61" s="7"/>
    </row>
    <row r="62" spans="1:11" ht="12.75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0</v>
      </c>
      <c r="K62" s="7">
        <v>6648142</v>
      </c>
    </row>
    <row r="63" spans="1:11" ht="12.75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>
        <v>0</v>
      </c>
      <c r="K63" s="7"/>
    </row>
    <row r="64" spans="1:11" ht="12.75">
      <c r="A64" s="199" t="s">
        <v>173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71465019</v>
      </c>
      <c r="K64" s="7">
        <v>63773327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5670522</v>
      </c>
      <c r="K65" s="7">
        <v>5386257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0">
        <f>J7+J8+J40+J65</f>
        <v>1524618861</v>
      </c>
      <c r="K66" s="50">
        <f>K7+K8+K40+K65</f>
        <v>1439584462</v>
      </c>
    </row>
    <row r="67" spans="1:11" ht="12.75">
      <c r="A67" s="214" t="s">
        <v>82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0</v>
      </c>
      <c r="K67" s="8">
        <v>0</v>
      </c>
    </row>
    <row r="68" spans="1:11" ht="12.75">
      <c r="A68" s="191" t="s">
        <v>49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213"/>
      <c r="I69" s="3">
        <v>62</v>
      </c>
      <c r="J69" s="51">
        <f>J70+J71+J72+J78+J79+J82+J85</f>
        <v>645794429</v>
      </c>
      <c r="K69" s="51">
        <f>K70+K71+K72+K78+K79+K82+K85</f>
        <v>631110669</v>
      </c>
    </row>
    <row r="70" spans="1:11" ht="12.75">
      <c r="A70" s="199" t="s">
        <v>117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436667250</v>
      </c>
      <c r="K70" s="7">
        <v>436667250</v>
      </c>
    </row>
    <row r="71" spans="1:11" ht="12.75">
      <c r="A71" s="199" t="s">
        <v>118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68425976</v>
      </c>
      <c r="K71" s="7">
        <v>68425976</v>
      </c>
    </row>
    <row r="72" spans="1:11" ht="12.75">
      <c r="A72" s="199" t="s">
        <v>119</v>
      </c>
      <c r="B72" s="200"/>
      <c r="C72" s="200"/>
      <c r="D72" s="200"/>
      <c r="E72" s="200"/>
      <c r="F72" s="200"/>
      <c r="G72" s="200"/>
      <c r="H72" s="201"/>
      <c r="I72" s="1">
        <v>65</v>
      </c>
      <c r="J72" s="50">
        <f>J73+J74-J75+J76+J77</f>
        <v>55000000</v>
      </c>
      <c r="K72" s="50">
        <f>K73+K74-K75+K76+K77</f>
        <v>55000000</v>
      </c>
    </row>
    <row r="73" spans="1:11" ht="12.75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0</v>
      </c>
      <c r="K73" s="7"/>
    </row>
    <row r="74" spans="1:11" ht="12.75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>
        <v>996600</v>
      </c>
      <c r="K74" s="7">
        <v>996600</v>
      </c>
    </row>
    <row r="75" spans="1:11" ht="12.75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>
        <v>996600</v>
      </c>
      <c r="K75" s="7">
        <v>996600</v>
      </c>
    </row>
    <row r="76" spans="1:11" ht="12.75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>
        <v>0</v>
      </c>
      <c r="K76" s="7">
        <v>0</v>
      </c>
    </row>
    <row r="77" spans="1:11" ht="12.75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55000000</v>
      </c>
      <c r="K77" s="7">
        <v>55000000</v>
      </c>
    </row>
    <row r="78" spans="1:11" ht="12.75">
      <c r="A78" s="199" t="s">
        <v>112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40289284</v>
      </c>
      <c r="K78" s="7">
        <v>8561985</v>
      </c>
    </row>
    <row r="79" spans="1:11" ht="12.75">
      <c r="A79" s="199" t="s">
        <v>204</v>
      </c>
      <c r="B79" s="200"/>
      <c r="C79" s="200"/>
      <c r="D79" s="200"/>
      <c r="E79" s="200"/>
      <c r="F79" s="200"/>
      <c r="G79" s="200"/>
      <c r="H79" s="201"/>
      <c r="I79" s="1">
        <v>72</v>
      </c>
      <c r="J79" s="50">
        <f>J80-J81</f>
        <v>10892273</v>
      </c>
      <c r="K79" s="50">
        <f>K80-K81</f>
        <v>45411919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>
        <v>10892273</v>
      </c>
      <c r="K80" s="7">
        <v>45411919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0</v>
      </c>
      <c r="K81" s="7">
        <v>0</v>
      </c>
    </row>
    <row r="82" spans="1:11" ht="12.75">
      <c r="A82" s="199" t="s">
        <v>205</v>
      </c>
      <c r="B82" s="200"/>
      <c r="C82" s="200"/>
      <c r="D82" s="200"/>
      <c r="E82" s="200"/>
      <c r="F82" s="200"/>
      <c r="G82" s="200"/>
      <c r="H82" s="201"/>
      <c r="I82" s="1">
        <v>75</v>
      </c>
      <c r="J82" s="50">
        <f>J83-J84</f>
        <v>34519646</v>
      </c>
      <c r="K82" s="50">
        <f>K83-K84</f>
        <v>17043539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>
        <v>34519646</v>
      </c>
      <c r="K83" s="7">
        <v>17043539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0</v>
      </c>
      <c r="K84" s="7">
        <v>0</v>
      </c>
    </row>
    <row r="85" spans="1:11" ht="12.75">
      <c r="A85" s="199" t="s">
        <v>142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>
        <v>0</v>
      </c>
      <c r="K85" s="7">
        <v>0</v>
      </c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0</v>
      </c>
      <c r="K87" s="7">
        <v>0</v>
      </c>
    </row>
    <row r="88" spans="1:11" ht="12.75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>
        <v>0</v>
      </c>
      <c r="K88" s="7">
        <v>0</v>
      </c>
    </row>
    <row r="89" spans="1:11" ht="12.75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0</v>
      </c>
      <c r="K89" s="7">
        <v>0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0">
        <f>SUM(J91:J99)</f>
        <v>785311255</v>
      </c>
      <c r="K90" s="50">
        <f>SUM(K91:K99)</f>
        <v>746711973</v>
      </c>
    </row>
    <row r="91" spans="1:11" ht="12.75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>
        <v>0</v>
      </c>
      <c r="K91" s="7">
        <v>0</v>
      </c>
    </row>
    <row r="92" spans="1:11" ht="12.75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0</v>
      </c>
      <c r="K92" s="7">
        <v>0</v>
      </c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785311255</v>
      </c>
      <c r="K93" s="7">
        <v>746711973</v>
      </c>
    </row>
    <row r="94" spans="1:11" ht="12.75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>
        <v>0</v>
      </c>
      <c r="K94" s="7">
        <v>0</v>
      </c>
    </row>
    <row r="95" spans="1:11" ht="12.75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>
        <v>0</v>
      </c>
      <c r="K95" s="7">
        <v>0</v>
      </c>
    </row>
    <row r="96" spans="1:11" ht="12.75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>
        <v>0</v>
      </c>
      <c r="K96" s="7">
        <v>0</v>
      </c>
    </row>
    <row r="97" spans="1:11" ht="12.75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>
        <v>0</v>
      </c>
      <c r="K97" s="7">
        <v>0</v>
      </c>
    </row>
    <row r="98" spans="1:11" ht="12.75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0</v>
      </c>
      <c r="K98" s="7">
        <v>0</v>
      </c>
    </row>
    <row r="99" spans="1:11" ht="12.75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>
        <v>0</v>
      </c>
      <c r="K99" s="7">
        <v>0</v>
      </c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0">
        <f>SUM(J101:J112)</f>
        <v>89769711</v>
      </c>
      <c r="K100" s="50">
        <f>SUM(K101:K112)</f>
        <v>57236876</v>
      </c>
    </row>
    <row r="101" spans="1:11" ht="12.75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420173</v>
      </c>
      <c r="K101" s="7">
        <v>215977</v>
      </c>
    </row>
    <row r="102" spans="1:11" ht="12.75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0</v>
      </c>
      <c r="K102" s="7">
        <v>0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62792836</v>
      </c>
      <c r="K103" s="7">
        <v>46777906</v>
      </c>
    </row>
    <row r="104" spans="1:11" ht="12.75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>
        <v>11760664</v>
      </c>
      <c r="K104" s="7">
        <v>2921526</v>
      </c>
    </row>
    <row r="105" spans="1:11" ht="12.75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10482170</v>
      </c>
      <c r="K105" s="7">
        <v>3026374</v>
      </c>
    </row>
    <row r="106" spans="1:11" ht="12.75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>
        <v>0</v>
      </c>
      <c r="K106" s="7">
        <v>0</v>
      </c>
    </row>
    <row r="107" spans="1:11" ht="12.75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>
        <v>0</v>
      </c>
      <c r="K107" s="7">
        <v>0</v>
      </c>
    </row>
    <row r="108" spans="1:11" ht="12.7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4183437</v>
      </c>
      <c r="K108" s="7">
        <v>4181694</v>
      </c>
    </row>
    <row r="109" spans="1:11" ht="12.7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78573</v>
      </c>
      <c r="K109" s="7">
        <v>78507</v>
      </c>
    </row>
    <row r="110" spans="1:11" ht="12.75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>
        <v>0</v>
      </c>
      <c r="K110" s="7">
        <v>0</v>
      </c>
    </row>
    <row r="111" spans="1:11" ht="12.75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>
        <v>0</v>
      </c>
      <c r="K111" s="7">
        <v>0</v>
      </c>
    </row>
    <row r="112" spans="1:11" ht="12.7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51858</v>
      </c>
      <c r="K112" s="7">
        <v>34892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3743466</v>
      </c>
      <c r="K113" s="7">
        <v>4524944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0">
        <f>J69+J86+J90+J100+J113</f>
        <v>1524618861</v>
      </c>
      <c r="K114" s="50">
        <f>K69+K86+K90+K100+K113</f>
        <v>1439584462</v>
      </c>
    </row>
    <row r="115" spans="1:11" ht="12.75">
      <c r="A115" s="188" t="s">
        <v>48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>
        <v>0</v>
      </c>
      <c r="K115" s="8">
        <v>0</v>
      </c>
    </row>
    <row r="116" spans="1:11" ht="12.75">
      <c r="A116" s="191" t="s">
        <v>275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276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R9" sqref="R9"/>
    </sheetView>
  </sheetViews>
  <sheetFormatPr defaultColWidth="9.140625" defaultRowHeight="12.75"/>
  <cols>
    <col min="1" max="9" width="9.140625" style="49" customWidth="1"/>
    <col min="10" max="10" width="11.140625" style="49" bestFit="1" customWidth="1"/>
    <col min="11" max="11" width="11.00390625" style="49" customWidth="1"/>
    <col min="12" max="12" width="10.421875" style="49" customWidth="1"/>
    <col min="13" max="13" width="11.00390625" style="49" customWidth="1"/>
    <col min="14" max="16384" width="9.140625" style="49" customWidth="1"/>
  </cols>
  <sheetData>
    <row r="1" spans="1:13" ht="16.5" customHeight="1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304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8" t="s">
        <v>296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50</v>
      </c>
      <c r="B4" s="249"/>
      <c r="C4" s="249"/>
      <c r="D4" s="249"/>
      <c r="E4" s="249"/>
      <c r="F4" s="249"/>
      <c r="G4" s="249"/>
      <c r="H4" s="249"/>
      <c r="I4" s="55" t="s">
        <v>245</v>
      </c>
      <c r="J4" s="250" t="s">
        <v>283</v>
      </c>
      <c r="K4" s="250"/>
      <c r="L4" s="250" t="s">
        <v>284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3"/>
      <c r="I7" s="3">
        <v>111</v>
      </c>
      <c r="J7" s="51">
        <f>SUM(J8:J9)</f>
        <v>18410341</v>
      </c>
      <c r="K7" s="51">
        <f>SUM(K8:K9)</f>
        <v>18410341</v>
      </c>
      <c r="L7" s="51">
        <f>SUM(L8:L9)</f>
        <v>64194720</v>
      </c>
      <c r="M7" s="51">
        <f>SUM(M8:M9)</f>
        <v>64194720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18274271</v>
      </c>
      <c r="K8" s="7">
        <v>18274271</v>
      </c>
      <c r="L8" s="7">
        <v>63734750</v>
      </c>
      <c r="M8" s="7">
        <v>63734750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136070</v>
      </c>
      <c r="K9" s="7">
        <v>136070</v>
      </c>
      <c r="L9" s="7">
        <v>459970</v>
      </c>
      <c r="M9" s="7">
        <v>459970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0">
        <f>J11+J12+J16+J20+J21+J22+J25+J26</f>
        <v>13707150</v>
      </c>
      <c r="K10" s="50">
        <f>K11+K12+K16+K20+K21+K22+K25+K26</f>
        <v>13707150</v>
      </c>
      <c r="L10" s="50">
        <f>L11+L12+L16+L20+L21+L22+L25+L26</f>
        <v>39941347</v>
      </c>
      <c r="M10" s="50">
        <f>M11+M12+M16+M20+M21+M22+M25+M26</f>
        <v>39941347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0">
        <f>SUM(J13:J15)</f>
        <v>3936760</v>
      </c>
      <c r="K12" s="50">
        <f>SUM(K13:K15)</f>
        <v>3936760</v>
      </c>
      <c r="L12" s="50">
        <f>SUM(L13:L15)</f>
        <v>10052536</v>
      </c>
      <c r="M12" s="50">
        <f>SUM(M13:M15)</f>
        <v>10052536</v>
      </c>
    </row>
    <row r="13" spans="1:13" ht="12.75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1174857</v>
      </c>
      <c r="K13" s="7">
        <v>1174857</v>
      </c>
      <c r="L13" s="7">
        <v>2520352</v>
      </c>
      <c r="M13" s="7">
        <v>2520352</v>
      </c>
    </row>
    <row r="14" spans="1:13" ht="12.75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>
        <v>0</v>
      </c>
      <c r="K14" s="7"/>
      <c r="L14" s="7">
        <v>0</v>
      </c>
      <c r="M14" s="7">
        <v>0</v>
      </c>
    </row>
    <row r="15" spans="1:13" ht="12.75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2761903</v>
      </c>
      <c r="K15" s="7">
        <v>2761903</v>
      </c>
      <c r="L15" s="7">
        <v>7532184</v>
      </c>
      <c r="M15" s="7">
        <v>7532184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0">
        <f>SUM(J17:J19)</f>
        <v>4465400</v>
      </c>
      <c r="K16" s="50">
        <f>SUM(K17:K19)</f>
        <v>4465400</v>
      </c>
      <c r="L16" s="50">
        <f>SUM(L17:L19)</f>
        <v>12553683</v>
      </c>
      <c r="M16" s="50">
        <f>SUM(M17:M19)</f>
        <v>12553683</v>
      </c>
    </row>
    <row r="17" spans="1:13" ht="12.75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4436236</v>
      </c>
      <c r="K17" s="7">
        <v>4436236</v>
      </c>
      <c r="L17" s="7">
        <v>12350641</v>
      </c>
      <c r="M17" s="7">
        <v>12350641</v>
      </c>
    </row>
    <row r="18" spans="1:13" ht="12.75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19935</v>
      </c>
      <c r="K18" s="7">
        <v>19935</v>
      </c>
      <c r="L18" s="7">
        <v>145088</v>
      </c>
      <c r="M18" s="7">
        <v>145088</v>
      </c>
    </row>
    <row r="19" spans="1:13" ht="12.75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9229</v>
      </c>
      <c r="K19" s="7">
        <v>9229</v>
      </c>
      <c r="L19" s="7">
        <v>57954</v>
      </c>
      <c r="M19" s="7">
        <v>57954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4064849</v>
      </c>
      <c r="K20" s="7">
        <v>4064849</v>
      </c>
      <c r="L20" s="7">
        <v>12762725</v>
      </c>
      <c r="M20" s="7">
        <v>12762725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1188263</v>
      </c>
      <c r="K21" s="7">
        <v>1188263</v>
      </c>
      <c r="L21" s="7">
        <v>3594620</v>
      </c>
      <c r="M21" s="7">
        <v>3594620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51878</v>
      </c>
      <c r="K26" s="7">
        <v>51878</v>
      </c>
      <c r="L26" s="7">
        <v>977783</v>
      </c>
      <c r="M26" s="7">
        <v>977783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0">
        <f>SUM(J28:J32)</f>
        <v>13156321</v>
      </c>
      <c r="K27" s="50">
        <f>SUM(K28:K32)</f>
        <v>13156321</v>
      </c>
      <c r="L27" s="50">
        <f>SUM(L28:L32)</f>
        <v>7664</v>
      </c>
      <c r="M27" s="50">
        <f>SUM(M28:M32)</f>
        <v>7664</v>
      </c>
    </row>
    <row r="28" spans="1:13" ht="24" customHeight="1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6.25" customHeight="1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13156321</v>
      </c>
      <c r="K29" s="7">
        <v>13156321</v>
      </c>
      <c r="L29" s="7">
        <v>7664</v>
      </c>
      <c r="M29" s="7">
        <v>7664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>
        <v>0</v>
      </c>
      <c r="L30" s="7">
        <v>0</v>
      </c>
      <c r="M30" s="7">
        <v>0</v>
      </c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0">
        <f>SUM(J34:J37)</f>
        <v>1143927</v>
      </c>
      <c r="K33" s="50">
        <f>SUM(K34:K37)</f>
        <v>1143927</v>
      </c>
      <c r="L33" s="50">
        <f>SUM(L34:L37)</f>
        <v>7217498</v>
      </c>
      <c r="M33" s="50">
        <f>SUM(M34:M37)</f>
        <v>7217498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4" customHeight="1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1143927</v>
      </c>
      <c r="K35" s="7">
        <v>1143927</v>
      </c>
      <c r="L35" s="7">
        <v>7217498</v>
      </c>
      <c r="M35" s="7">
        <v>7217498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0">
        <f>J7+J27+J38+J40</f>
        <v>31566662</v>
      </c>
      <c r="K42" s="50">
        <f>K7+K27+K38+K40</f>
        <v>31566662</v>
      </c>
      <c r="L42" s="50">
        <f>L7+L27+L38+L40</f>
        <v>64202384</v>
      </c>
      <c r="M42" s="50">
        <f>M7+M27+M38+M40</f>
        <v>64202384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0">
        <f>J10+J33+J39+J41</f>
        <v>14851077</v>
      </c>
      <c r="K43" s="50">
        <f>K10+K33+K39+K41</f>
        <v>14851077</v>
      </c>
      <c r="L43" s="50">
        <f>L10+L33+L39+L41</f>
        <v>47158845</v>
      </c>
      <c r="M43" s="50">
        <f>M10+M33+M39+M41</f>
        <v>47158845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0">
        <f>J42-J43</f>
        <v>16715585</v>
      </c>
      <c r="K44" s="50">
        <f>K42-K43</f>
        <v>16715585</v>
      </c>
      <c r="L44" s="50">
        <f>L42-L43</f>
        <v>17043539</v>
      </c>
      <c r="M44" s="50">
        <f>M42-M43</f>
        <v>17043539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16715585</v>
      </c>
      <c r="K45" s="50">
        <f>IF(K42&gt;K43,K42-K43,0)</f>
        <v>16715585</v>
      </c>
      <c r="L45" s="50">
        <f>IF(L42&gt;L43,L42-L43,0)</f>
        <v>17043539</v>
      </c>
      <c r="M45" s="50">
        <f>IF(M42&gt;M43,M42-M43,0)</f>
        <v>17043539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0">
        <f>J44-J47</f>
        <v>16715585</v>
      </c>
      <c r="K48" s="50">
        <f>K44-K47</f>
        <v>16715585</v>
      </c>
      <c r="L48" s="50">
        <f>L44-L47</f>
        <v>17043539</v>
      </c>
      <c r="M48" s="50">
        <f>M44-M47</f>
        <v>17043539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16715585</v>
      </c>
      <c r="K49" s="50">
        <f>IF(K48&gt;0,K48,0)</f>
        <v>16715585</v>
      </c>
      <c r="L49" s="50">
        <f>IF(L48&gt;0,L48,0)</f>
        <v>17043539</v>
      </c>
      <c r="M49" s="50">
        <f>IF(M48&gt;0,M48,0)</f>
        <v>17043539</v>
      </c>
    </row>
    <row r="50" spans="1:13" ht="12.75">
      <c r="A50" s="245" t="s">
        <v>186</v>
      </c>
      <c r="B50" s="246"/>
      <c r="C50" s="246"/>
      <c r="D50" s="246"/>
      <c r="E50" s="246"/>
      <c r="F50" s="246"/>
      <c r="G50" s="246"/>
      <c r="H50" s="247"/>
      <c r="I50" s="4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1" t="s">
        <v>277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244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121"/>
    </row>
    <row r="53" spans="1:13" ht="12.75">
      <c r="A53" s="241" t="s">
        <v>200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201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1" t="s">
        <v>158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244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213"/>
      <c r="I56" s="9">
        <v>157</v>
      </c>
      <c r="J56" s="6">
        <f>+J48</f>
        <v>16715585</v>
      </c>
      <c r="K56" s="6">
        <f>+K48</f>
        <v>16715585</v>
      </c>
      <c r="L56" s="6">
        <f>+L48</f>
        <v>17043539</v>
      </c>
      <c r="M56" s="6">
        <f>+M48</f>
        <v>17043539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0">
        <f>SUM(J58:J64)</f>
        <v>29011280</v>
      </c>
      <c r="K57" s="50">
        <f>SUM(K58:K64)</f>
        <v>29011280</v>
      </c>
      <c r="L57" s="50">
        <f>SUM(L58:L64)</f>
        <v>-31727298</v>
      </c>
      <c r="M57" s="50">
        <f>SUM(M58:M64)</f>
        <v>-31727298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>
        <v>29011280</v>
      </c>
      <c r="K58" s="7">
        <v>29011280</v>
      </c>
      <c r="L58" s="7">
        <v>-31727298</v>
      </c>
      <c r="M58" s="7">
        <v>-31727298</v>
      </c>
    </row>
    <row r="59" spans="1:13" ht="25.5" customHeight="1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24" customHeight="1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22.5" customHeight="1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0">
        <f>J57-J65</f>
        <v>29011280</v>
      </c>
      <c r="K66" s="50">
        <f>K57-K65</f>
        <v>29011280</v>
      </c>
      <c r="L66" s="50">
        <f>L57-L65</f>
        <v>-31727298</v>
      </c>
      <c r="M66" s="50">
        <f>M57-M65</f>
        <v>-31727298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8">
        <f>J56+J66</f>
        <v>45726865</v>
      </c>
      <c r="K67" s="58">
        <f>K56+K66</f>
        <v>45726865</v>
      </c>
      <c r="L67" s="58">
        <f>L56+L66</f>
        <v>-14683759</v>
      </c>
      <c r="M67" s="58">
        <f>M56+M66</f>
        <v>-14683759</v>
      </c>
    </row>
    <row r="68" spans="1:13" ht="12.75" customHeight="1">
      <c r="A68" s="235" t="s">
        <v>278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7"/>
    </row>
    <row r="69" spans="1:13" ht="12.75" customHeight="1">
      <c r="A69" s="238" t="s">
        <v>157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40"/>
    </row>
    <row r="70" spans="1:13" ht="12.75">
      <c r="A70" s="241" t="s">
        <v>200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66:M67 J56:J67 L58:L65 K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10" workbookViewId="0" topLeftCell="A10">
      <selection activeCell="Q17" sqref="Q17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6384" width="9.140625" style="49" customWidth="1"/>
  </cols>
  <sheetData>
    <row r="1" spans="1:11" ht="18.75" customHeight="1">
      <c r="A1" s="257" t="s">
        <v>136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304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296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50</v>
      </c>
      <c r="B4" s="259"/>
      <c r="C4" s="259"/>
      <c r="D4" s="259"/>
      <c r="E4" s="259"/>
      <c r="F4" s="259"/>
      <c r="G4" s="259"/>
      <c r="H4" s="259"/>
      <c r="I4" s="62" t="s">
        <v>245</v>
      </c>
      <c r="J4" s="63" t="s">
        <v>283</v>
      </c>
      <c r="K4" s="63" t="s">
        <v>284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4">
        <v>2</v>
      </c>
      <c r="J5" s="65" t="s">
        <v>248</v>
      </c>
      <c r="K5" s="65" t="s">
        <v>249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51"/>
      <c r="J6" s="251"/>
      <c r="K6" s="252"/>
    </row>
    <row r="7" spans="1:13" ht="12.75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7">
        <v>16715585</v>
      </c>
      <c r="K7" s="7">
        <v>17043539</v>
      </c>
      <c r="L7" s="120"/>
      <c r="M7" s="120"/>
    </row>
    <row r="8" spans="1:13" ht="12.75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7">
        <v>4064849</v>
      </c>
      <c r="K8" s="7">
        <v>12762725</v>
      </c>
      <c r="L8" s="120"/>
      <c r="M8" s="120"/>
    </row>
    <row r="9" spans="1:13" ht="12.75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7">
        <v>11898235</v>
      </c>
      <c r="K9" s="7"/>
      <c r="L9" s="120"/>
      <c r="M9" s="120"/>
    </row>
    <row r="10" spans="1:13" ht="12.75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7">
        <v>4981938</v>
      </c>
      <c r="K10" s="7">
        <v>1486943</v>
      </c>
      <c r="L10" s="120"/>
      <c r="M10" s="120"/>
    </row>
    <row r="11" spans="1:13" ht="12.75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7"/>
      <c r="K11" s="7">
        <v>49176</v>
      </c>
      <c r="L11" s="120"/>
      <c r="M11" s="120"/>
    </row>
    <row r="12" spans="1:13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7"/>
      <c r="K12" s="7">
        <v>1001173</v>
      </c>
      <c r="L12" s="120"/>
      <c r="M12" s="120"/>
    </row>
    <row r="13" spans="1:13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60">
        <f>SUM(J7:J12)</f>
        <v>37660607</v>
      </c>
      <c r="K13" s="50">
        <f>SUM(K7:K12)</f>
        <v>32343556</v>
      </c>
      <c r="L13" s="120"/>
      <c r="M13" s="120"/>
    </row>
    <row r="14" spans="1:13" ht="12.75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7"/>
      <c r="K14" s="7">
        <v>14338144</v>
      </c>
      <c r="L14" s="120"/>
      <c r="M14" s="120"/>
    </row>
    <row r="15" spans="1:13" ht="12.75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7"/>
      <c r="K15" s="7"/>
      <c r="L15" s="120"/>
      <c r="M15" s="120"/>
    </row>
    <row r="16" spans="1:13" ht="12.75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7">
        <v>1627863</v>
      </c>
      <c r="K16" s="7"/>
      <c r="L16" s="120"/>
      <c r="M16" s="120"/>
    </row>
    <row r="17" spans="1:13" ht="12.75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7">
        <v>1144279</v>
      </c>
      <c r="K17" s="7">
        <v>4005432</v>
      </c>
      <c r="L17" s="120"/>
      <c r="M17" s="120"/>
    </row>
    <row r="18" spans="1:13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60">
        <f>SUM(J14:J17)</f>
        <v>2772142</v>
      </c>
      <c r="K18" s="50">
        <f>SUM(K14:K17)</f>
        <v>18343576</v>
      </c>
      <c r="L18" s="120"/>
      <c r="M18" s="120"/>
    </row>
    <row r="19" spans="1:13" ht="27.75" customHeight="1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60">
        <f>IF(J13&gt;J18,J13-J18,0)</f>
        <v>34888465</v>
      </c>
      <c r="K19" s="50">
        <f>IF(K13&gt;K18,K13-K18,0)</f>
        <v>13999980</v>
      </c>
      <c r="L19" s="120"/>
      <c r="M19" s="120"/>
    </row>
    <row r="20" spans="1:13" ht="31.5" customHeight="1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60">
        <f>IF(J18&gt;J13,J18-J13,0)</f>
        <v>0</v>
      </c>
      <c r="K20" s="50">
        <f>IF(K18&gt;K13,K18-K13,0)</f>
        <v>0</v>
      </c>
      <c r="L20" s="120"/>
      <c r="M20" s="120"/>
    </row>
    <row r="21" spans="1:13" ht="12.75">
      <c r="A21" s="191" t="s">
        <v>133</v>
      </c>
      <c r="B21" s="192"/>
      <c r="C21" s="192"/>
      <c r="D21" s="192"/>
      <c r="E21" s="192"/>
      <c r="F21" s="192"/>
      <c r="G21" s="192"/>
      <c r="H21" s="192"/>
      <c r="I21" s="251"/>
      <c r="J21" s="251"/>
      <c r="K21" s="252"/>
      <c r="L21" s="120"/>
      <c r="M21" s="120"/>
    </row>
    <row r="22" spans="1:13" ht="12.75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7">
        <v>0</v>
      </c>
      <c r="K22" s="7">
        <v>0</v>
      </c>
      <c r="L22" s="120"/>
      <c r="M22" s="120"/>
    </row>
    <row r="23" spans="1:13" ht="12.75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7">
        <v>0</v>
      </c>
      <c r="K23" s="7">
        <v>0</v>
      </c>
      <c r="L23" s="120"/>
      <c r="M23" s="120"/>
    </row>
    <row r="24" spans="1:13" ht="12.75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7">
        <v>0</v>
      </c>
      <c r="K24" s="7">
        <v>0</v>
      </c>
      <c r="L24" s="120"/>
      <c r="M24" s="120"/>
    </row>
    <row r="25" spans="1:13" ht="12.75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7">
        <v>0</v>
      </c>
      <c r="K25" s="7">
        <v>0</v>
      </c>
      <c r="L25" s="120"/>
      <c r="M25" s="120"/>
    </row>
    <row r="26" spans="1:13" ht="12.75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7">
        <v>0</v>
      </c>
      <c r="K26" s="7">
        <v>0</v>
      </c>
      <c r="L26" s="120"/>
      <c r="M26" s="120"/>
    </row>
    <row r="27" spans="1:13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60">
        <f>SUM(J22:J26)</f>
        <v>0</v>
      </c>
      <c r="K27" s="50">
        <f>SUM(K22:K26)</f>
        <v>0</v>
      </c>
      <c r="L27" s="120"/>
      <c r="M27" s="120"/>
    </row>
    <row r="28" spans="1:13" ht="12.75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7">
        <v>171041</v>
      </c>
      <c r="K28" s="7">
        <v>2114965</v>
      </c>
      <c r="L28" s="120"/>
      <c r="M28" s="120"/>
    </row>
    <row r="29" spans="1:13" ht="12.75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7">
        <v>209684738</v>
      </c>
      <c r="K29" s="7">
        <v>0</v>
      </c>
      <c r="L29" s="120"/>
      <c r="M29" s="120"/>
    </row>
    <row r="30" spans="1:13" ht="12.75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7">
        <v>0</v>
      </c>
      <c r="K30" s="7">
        <v>6648143</v>
      </c>
      <c r="L30" s="120"/>
      <c r="M30" s="120"/>
    </row>
    <row r="31" spans="1:13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50">
        <f>SUM(J28:J30)</f>
        <v>209855779</v>
      </c>
      <c r="K31" s="50">
        <f>SUM(K28:K30)</f>
        <v>8763108</v>
      </c>
      <c r="L31" s="120"/>
      <c r="M31" s="120"/>
    </row>
    <row r="32" spans="1:13" ht="25.5" customHeight="1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60">
        <f>IF(J27&gt;J31,J27-J31,0)</f>
        <v>0</v>
      </c>
      <c r="K32" s="50">
        <f>IF(K27&gt;K31,K27-K31,0)</f>
        <v>0</v>
      </c>
      <c r="L32" s="120"/>
      <c r="M32" s="120"/>
    </row>
    <row r="33" spans="1:13" ht="30.75" customHeight="1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60">
        <f>IF(J31&gt;J27,J31-J27,0)</f>
        <v>209855779</v>
      </c>
      <c r="K33" s="50">
        <f>IF(K31&gt;K27,K31-K27,0)</f>
        <v>8763108</v>
      </c>
      <c r="L33" s="120"/>
      <c r="M33" s="120"/>
    </row>
    <row r="34" spans="1:13" ht="12.75">
      <c r="A34" s="191" t="s">
        <v>134</v>
      </c>
      <c r="B34" s="192"/>
      <c r="C34" s="192"/>
      <c r="D34" s="192"/>
      <c r="E34" s="192"/>
      <c r="F34" s="192"/>
      <c r="G34" s="192"/>
      <c r="H34" s="192"/>
      <c r="I34" s="251"/>
      <c r="J34" s="251"/>
      <c r="K34" s="252"/>
      <c r="L34" s="120"/>
      <c r="M34" s="120"/>
    </row>
    <row r="35" spans="1:13" ht="12.75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7">
        <v>202939463</v>
      </c>
      <c r="K35" s="7">
        <v>0</v>
      </c>
      <c r="L35" s="120"/>
      <c r="M35" s="120"/>
    </row>
    <row r="36" spans="1:13" ht="12.75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7">
        <v>290255</v>
      </c>
      <c r="K36" s="7">
        <v>0</v>
      </c>
      <c r="L36" s="120"/>
      <c r="M36" s="120"/>
    </row>
    <row r="37" spans="1:13" ht="12.75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7">
        <v>0</v>
      </c>
      <c r="K37" s="7">
        <v>0</v>
      </c>
      <c r="L37" s="120"/>
      <c r="M37" s="120"/>
    </row>
    <row r="38" spans="1:13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60">
        <f>SUM(J35:J37)</f>
        <v>203229718</v>
      </c>
      <c r="K38" s="50">
        <f>SUM(K35:K37)</f>
        <v>0</v>
      </c>
      <c r="L38" s="120"/>
      <c r="M38" s="120"/>
    </row>
    <row r="39" spans="1:13" ht="12.75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7">
        <v>5162115</v>
      </c>
      <c r="K39" s="7">
        <v>12928564</v>
      </c>
      <c r="L39" s="120"/>
      <c r="M39" s="120"/>
    </row>
    <row r="40" spans="1:13" ht="12.75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7">
        <v>0</v>
      </c>
      <c r="K40" s="7">
        <v>0</v>
      </c>
      <c r="L40" s="120"/>
      <c r="M40" s="120"/>
    </row>
    <row r="41" spans="1:13" ht="12.75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7">
        <v>0</v>
      </c>
      <c r="K41" s="7">
        <v>0</v>
      </c>
      <c r="L41" s="120"/>
      <c r="M41" s="120"/>
    </row>
    <row r="42" spans="1:13" ht="12.75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7">
        <v>0</v>
      </c>
      <c r="K42" s="7">
        <v>0</v>
      </c>
      <c r="L42" s="120"/>
      <c r="M42" s="120"/>
    </row>
    <row r="43" spans="1:13" ht="12.75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7">
        <v>0</v>
      </c>
      <c r="K43" s="7">
        <v>0</v>
      </c>
      <c r="L43" s="120"/>
      <c r="M43" s="120"/>
    </row>
    <row r="44" spans="1:13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60">
        <f>SUM(J39:J43)</f>
        <v>5162115</v>
      </c>
      <c r="K44" s="50">
        <f>SUM(K39:K43)</f>
        <v>12928564</v>
      </c>
      <c r="L44" s="120"/>
      <c r="M44" s="120"/>
    </row>
    <row r="45" spans="1:13" ht="25.5" customHeight="1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60">
        <f>IF(J38&gt;J44,J38-J44,0)</f>
        <v>198067603</v>
      </c>
      <c r="K45" s="50">
        <f>IF(K38&gt;K44,K38-K44,0)</f>
        <v>0</v>
      </c>
      <c r="L45" s="120"/>
      <c r="M45" s="120"/>
    </row>
    <row r="46" spans="1:13" ht="30.75" customHeight="1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0">
        <f>IF(J44&gt;J38,J44-J38,0)</f>
        <v>0</v>
      </c>
      <c r="K46" s="50">
        <f>IF(K44&gt;K38,K44-K38,0)</f>
        <v>12928564</v>
      </c>
      <c r="L46" s="120"/>
      <c r="M46" s="120"/>
    </row>
    <row r="47" spans="1:13" ht="12.75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60">
        <f>IF(J19-J20+J32-J33+J45-J46&gt;0,J19-J20+J32-J33+J45-J46,0)</f>
        <v>23100289</v>
      </c>
      <c r="K47" s="50">
        <f>IF(K19-K20+K32-K33+K45-K46&gt;0,K19-K20+K32-K33+K45-K46,0)</f>
        <v>0</v>
      </c>
      <c r="L47" s="120"/>
      <c r="M47" s="120"/>
    </row>
    <row r="48" spans="1:13" ht="12.75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7691692</v>
      </c>
      <c r="L48" s="120"/>
      <c r="M48" s="120"/>
    </row>
    <row r="49" spans="1:13" ht="12.75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7">
        <v>23273102</v>
      </c>
      <c r="K49" s="7">
        <v>71465019</v>
      </c>
      <c r="L49" s="120"/>
      <c r="M49" s="120"/>
    </row>
    <row r="50" spans="1:13" ht="12.75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7">
        <v>23101494</v>
      </c>
      <c r="K50" s="7">
        <v>0</v>
      </c>
      <c r="L50" s="120"/>
      <c r="M50" s="120"/>
    </row>
    <row r="51" spans="1:13" ht="12.75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>
        <v>0</v>
      </c>
      <c r="K51" s="7">
        <v>7691692</v>
      </c>
      <c r="L51" s="120"/>
      <c r="M51" s="120"/>
    </row>
    <row r="52" spans="1:13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61">
        <f>J49+J50-J51</f>
        <v>46374596</v>
      </c>
      <c r="K52" s="58">
        <f>K49+K50-K51</f>
        <v>63773327</v>
      </c>
      <c r="L52" s="120"/>
      <c r="M52" s="120"/>
    </row>
    <row r="54" ht="12.75">
      <c r="K54" s="12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5:K37 J28:K30 J22:K26 J14:K1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P11" sqref="P11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0" width="10.8515625" style="68" bestFit="1" customWidth="1"/>
    <col min="11" max="11" width="10.8515625" style="68" customWidth="1"/>
    <col min="12" max="16384" width="9.140625" style="68" customWidth="1"/>
  </cols>
  <sheetData>
    <row r="1" spans="1:12" ht="15.75" customHeight="1">
      <c r="A1" s="275" t="s">
        <v>246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7"/>
    </row>
    <row r="2" spans="1:12" ht="15.75">
      <c r="A2" s="39"/>
      <c r="B2" s="66"/>
      <c r="C2" s="260" t="s">
        <v>247</v>
      </c>
      <c r="D2" s="260"/>
      <c r="E2" s="118">
        <v>42370</v>
      </c>
      <c r="F2" s="40" t="s">
        <v>216</v>
      </c>
      <c r="G2" s="261">
        <v>42460</v>
      </c>
      <c r="H2" s="262"/>
      <c r="I2" s="66"/>
      <c r="J2" s="66"/>
      <c r="K2" s="66"/>
      <c r="L2" s="69"/>
    </row>
    <row r="3" spans="1:11" ht="23.25">
      <c r="A3" s="263" t="s">
        <v>50</v>
      </c>
      <c r="B3" s="263"/>
      <c r="C3" s="263"/>
      <c r="D3" s="263"/>
      <c r="E3" s="263"/>
      <c r="F3" s="263"/>
      <c r="G3" s="263"/>
      <c r="H3" s="263"/>
      <c r="I3" s="72" t="s">
        <v>270</v>
      </c>
      <c r="J3" s="73" t="s">
        <v>124</v>
      </c>
      <c r="K3" s="73" t="s">
        <v>125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75">
        <v>2</v>
      </c>
      <c r="J4" s="74" t="s">
        <v>248</v>
      </c>
      <c r="K4" s="74" t="s">
        <v>249</v>
      </c>
    </row>
    <row r="5" spans="1:13" ht="12.75">
      <c r="A5" s="265" t="s">
        <v>250</v>
      </c>
      <c r="B5" s="266"/>
      <c r="C5" s="266"/>
      <c r="D5" s="266"/>
      <c r="E5" s="266"/>
      <c r="F5" s="266"/>
      <c r="G5" s="266"/>
      <c r="H5" s="266"/>
      <c r="I5" s="41">
        <v>1</v>
      </c>
      <c r="J5" s="6">
        <v>360000000</v>
      </c>
      <c r="K5" s="42">
        <v>436667250</v>
      </c>
      <c r="L5" s="281"/>
      <c r="M5" s="281"/>
    </row>
    <row r="6" spans="1:13" ht="12.75">
      <c r="A6" s="265" t="s">
        <v>251</v>
      </c>
      <c r="B6" s="266"/>
      <c r="C6" s="266"/>
      <c r="D6" s="266"/>
      <c r="E6" s="266"/>
      <c r="F6" s="266"/>
      <c r="G6" s="266"/>
      <c r="H6" s="266"/>
      <c r="I6" s="41">
        <v>2</v>
      </c>
      <c r="J6" s="7">
        <v>41662920</v>
      </c>
      <c r="K6" s="43">
        <v>68425976</v>
      </c>
      <c r="L6" s="281"/>
      <c r="M6" s="281"/>
    </row>
    <row r="7" spans="1:13" ht="12.75">
      <c r="A7" s="265" t="s">
        <v>252</v>
      </c>
      <c r="B7" s="266"/>
      <c r="C7" s="266"/>
      <c r="D7" s="266"/>
      <c r="E7" s="266"/>
      <c r="F7" s="266"/>
      <c r="G7" s="266"/>
      <c r="H7" s="266"/>
      <c r="I7" s="41">
        <v>3</v>
      </c>
      <c r="J7" s="7">
        <v>55000000</v>
      </c>
      <c r="K7" s="43">
        <v>55000000</v>
      </c>
      <c r="L7" s="281"/>
      <c r="M7" s="281"/>
    </row>
    <row r="8" spans="1:13" ht="12.75">
      <c r="A8" s="265" t="s">
        <v>253</v>
      </c>
      <c r="B8" s="266"/>
      <c r="C8" s="266"/>
      <c r="D8" s="266"/>
      <c r="E8" s="266"/>
      <c r="F8" s="266"/>
      <c r="G8" s="266"/>
      <c r="H8" s="266"/>
      <c r="I8" s="41">
        <v>4</v>
      </c>
      <c r="J8" s="7">
        <v>11888873</v>
      </c>
      <c r="K8" s="43">
        <v>45411919</v>
      </c>
      <c r="L8" s="281"/>
      <c r="M8" s="281"/>
    </row>
    <row r="9" spans="1:13" ht="12.75">
      <c r="A9" s="265" t="s">
        <v>254</v>
      </c>
      <c r="B9" s="266"/>
      <c r="C9" s="266"/>
      <c r="D9" s="266"/>
      <c r="E9" s="266"/>
      <c r="F9" s="266"/>
      <c r="G9" s="266"/>
      <c r="H9" s="266"/>
      <c r="I9" s="41">
        <v>5</v>
      </c>
      <c r="J9" s="7">
        <v>16715585</v>
      </c>
      <c r="K9" s="43">
        <v>17043539</v>
      </c>
      <c r="L9" s="281"/>
      <c r="M9" s="281"/>
    </row>
    <row r="10" spans="1:13" ht="12.75">
      <c r="A10" s="265" t="s">
        <v>255</v>
      </c>
      <c r="B10" s="266"/>
      <c r="C10" s="266"/>
      <c r="D10" s="266"/>
      <c r="E10" s="266"/>
      <c r="F10" s="266"/>
      <c r="G10" s="266"/>
      <c r="H10" s="266"/>
      <c r="I10" s="41">
        <v>6</v>
      </c>
      <c r="J10" s="7">
        <v>0</v>
      </c>
      <c r="K10" s="43">
        <v>0</v>
      </c>
      <c r="L10" s="281"/>
      <c r="M10" s="281"/>
    </row>
    <row r="11" spans="1:13" ht="12.75">
      <c r="A11" s="265" t="s">
        <v>256</v>
      </c>
      <c r="B11" s="266"/>
      <c r="C11" s="266"/>
      <c r="D11" s="266"/>
      <c r="E11" s="266"/>
      <c r="F11" s="266"/>
      <c r="G11" s="266"/>
      <c r="H11" s="266"/>
      <c r="I11" s="41">
        <v>7</v>
      </c>
      <c r="J11" s="7">
        <v>0</v>
      </c>
      <c r="K11" s="43">
        <v>0</v>
      </c>
      <c r="L11" s="281"/>
      <c r="M11" s="281"/>
    </row>
    <row r="12" spans="1:13" ht="12.75">
      <c r="A12" s="265" t="s">
        <v>257</v>
      </c>
      <c r="B12" s="266"/>
      <c r="C12" s="266"/>
      <c r="D12" s="266"/>
      <c r="E12" s="266"/>
      <c r="F12" s="266"/>
      <c r="G12" s="266"/>
      <c r="H12" s="266"/>
      <c r="I12" s="41">
        <v>8</v>
      </c>
      <c r="J12" s="7">
        <v>0</v>
      </c>
      <c r="K12" s="43">
        <v>0</v>
      </c>
      <c r="L12" s="281"/>
      <c r="M12" s="281"/>
    </row>
    <row r="13" spans="1:13" ht="12.75">
      <c r="A13" s="265" t="s">
        <v>258</v>
      </c>
      <c r="B13" s="266"/>
      <c r="C13" s="266"/>
      <c r="D13" s="266"/>
      <c r="E13" s="266"/>
      <c r="F13" s="266"/>
      <c r="G13" s="266"/>
      <c r="H13" s="266"/>
      <c r="I13" s="41">
        <v>9</v>
      </c>
      <c r="J13" s="7">
        <v>0</v>
      </c>
      <c r="K13" s="43">
        <v>0</v>
      </c>
      <c r="L13" s="281"/>
      <c r="M13" s="281"/>
    </row>
    <row r="14" spans="1:13" ht="12.75">
      <c r="A14" s="267" t="s">
        <v>259</v>
      </c>
      <c r="B14" s="268"/>
      <c r="C14" s="268"/>
      <c r="D14" s="268"/>
      <c r="E14" s="268"/>
      <c r="F14" s="268"/>
      <c r="G14" s="268"/>
      <c r="H14" s="268"/>
      <c r="I14" s="41">
        <v>10</v>
      </c>
      <c r="J14" s="70">
        <f>SUM(J5:J13)</f>
        <v>485267378</v>
      </c>
      <c r="K14" s="70">
        <f>SUM(K5:K13)</f>
        <v>622548684</v>
      </c>
      <c r="L14" s="281"/>
      <c r="M14" s="281"/>
    </row>
    <row r="15" spans="1:13" ht="12.75">
      <c r="A15" s="265" t="s">
        <v>260</v>
      </c>
      <c r="B15" s="266"/>
      <c r="C15" s="266"/>
      <c r="D15" s="266"/>
      <c r="E15" s="266"/>
      <c r="F15" s="266"/>
      <c r="G15" s="266"/>
      <c r="H15" s="266"/>
      <c r="I15" s="41">
        <v>11</v>
      </c>
      <c r="J15" s="7">
        <v>39374523</v>
      </c>
      <c r="K15" s="43">
        <v>8561985</v>
      </c>
      <c r="L15" s="281"/>
      <c r="M15" s="281"/>
    </row>
    <row r="16" spans="1:13" ht="12.75">
      <c r="A16" s="265" t="s">
        <v>261</v>
      </c>
      <c r="B16" s="266"/>
      <c r="C16" s="266"/>
      <c r="D16" s="266"/>
      <c r="E16" s="266"/>
      <c r="F16" s="266"/>
      <c r="G16" s="266"/>
      <c r="H16" s="266"/>
      <c r="I16" s="41">
        <v>12</v>
      </c>
      <c r="J16" s="43"/>
      <c r="K16" s="43"/>
      <c r="L16" s="281"/>
      <c r="M16" s="281"/>
    </row>
    <row r="17" spans="1:13" ht="12.75">
      <c r="A17" s="265" t="s">
        <v>262</v>
      </c>
      <c r="B17" s="266"/>
      <c r="C17" s="266"/>
      <c r="D17" s="266"/>
      <c r="E17" s="266"/>
      <c r="F17" s="266"/>
      <c r="G17" s="266"/>
      <c r="H17" s="266"/>
      <c r="I17" s="41">
        <v>13</v>
      </c>
      <c r="J17" s="43"/>
      <c r="K17" s="43"/>
      <c r="L17" s="281"/>
      <c r="M17" s="281"/>
    </row>
    <row r="18" spans="1:13" ht="12.75">
      <c r="A18" s="265" t="s">
        <v>263</v>
      </c>
      <c r="B18" s="266"/>
      <c r="C18" s="266"/>
      <c r="D18" s="266"/>
      <c r="E18" s="266"/>
      <c r="F18" s="266"/>
      <c r="G18" s="266"/>
      <c r="H18" s="266"/>
      <c r="I18" s="41">
        <v>14</v>
      </c>
      <c r="J18" s="43"/>
      <c r="K18" s="43"/>
      <c r="L18" s="281"/>
      <c r="M18" s="281"/>
    </row>
    <row r="19" spans="1:13" ht="12.75">
      <c r="A19" s="265" t="s">
        <v>264</v>
      </c>
      <c r="B19" s="266"/>
      <c r="C19" s="266"/>
      <c r="D19" s="266"/>
      <c r="E19" s="266"/>
      <c r="F19" s="266"/>
      <c r="G19" s="266"/>
      <c r="H19" s="266"/>
      <c r="I19" s="41">
        <v>15</v>
      </c>
      <c r="J19" s="43"/>
      <c r="K19" s="43"/>
      <c r="L19" s="281"/>
      <c r="M19" s="281"/>
    </row>
    <row r="20" spans="1:13" ht="12.75">
      <c r="A20" s="265" t="s">
        <v>265</v>
      </c>
      <c r="B20" s="266"/>
      <c r="C20" s="266"/>
      <c r="D20" s="266"/>
      <c r="E20" s="266"/>
      <c r="F20" s="266"/>
      <c r="G20" s="266"/>
      <c r="H20" s="266"/>
      <c r="I20" s="41">
        <v>16</v>
      </c>
      <c r="J20" s="43"/>
      <c r="K20" s="43"/>
      <c r="L20" s="281"/>
      <c r="M20" s="281"/>
    </row>
    <row r="21" spans="1:13" ht="12.75">
      <c r="A21" s="267" t="s">
        <v>266</v>
      </c>
      <c r="B21" s="268"/>
      <c r="C21" s="268"/>
      <c r="D21" s="268"/>
      <c r="E21" s="268"/>
      <c r="F21" s="268"/>
      <c r="G21" s="268"/>
      <c r="H21" s="268"/>
      <c r="I21" s="41">
        <v>17</v>
      </c>
      <c r="J21" s="71">
        <f>SUM(J15:J20)</f>
        <v>39374523</v>
      </c>
      <c r="K21" s="71">
        <f>SUM(K15:K20)</f>
        <v>8561985</v>
      </c>
      <c r="L21" s="281"/>
      <c r="M21" s="281"/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9" t="s">
        <v>267</v>
      </c>
      <c r="B23" s="270"/>
      <c r="C23" s="270"/>
      <c r="D23" s="270"/>
      <c r="E23" s="270"/>
      <c r="F23" s="270"/>
      <c r="G23" s="270"/>
      <c r="H23" s="270"/>
      <c r="I23" s="44">
        <v>18</v>
      </c>
      <c r="J23" s="42"/>
      <c r="K23" s="42"/>
    </row>
    <row r="24" spans="1:11" ht="17.25" customHeight="1">
      <c r="A24" s="271" t="s">
        <v>268</v>
      </c>
      <c r="B24" s="272"/>
      <c r="C24" s="272"/>
      <c r="D24" s="272"/>
      <c r="E24" s="272"/>
      <c r="F24" s="272"/>
      <c r="G24" s="272"/>
      <c r="H24" s="272"/>
      <c r="I24" s="45">
        <v>19</v>
      </c>
      <c r="J24" s="71"/>
      <c r="K24" s="71"/>
    </row>
    <row r="25" spans="1:11" ht="30" customHeight="1">
      <c r="A25" s="273" t="s">
        <v>269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2015-07-24T08:23:54Z</cp:lastPrinted>
  <dcterms:created xsi:type="dcterms:W3CDTF">2008-10-17T11:51:54Z</dcterms:created>
  <dcterms:modified xsi:type="dcterms:W3CDTF">2016-04-21T13:51:06Z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