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2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<sst xmlns="http://schemas.openxmlformats.org/spreadsheetml/2006/main" count="338" uniqueCount="310">
  <si>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</si>
  <si>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</si>
  <si>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</si>
  <si>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</si>
  <si>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</si>
  <si>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</si>
  <si>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</si>
  <si>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</si>
  <si>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</si>
  <si>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</si>
  <si>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</si>
  <si>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</si>
  <si>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</si>
  <si>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</si>
  <si>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</si>
  <si>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</si>
  <si>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</si>
  <si>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</si>
  <si>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</si>
  <si>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</si>
  <si>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</si>
  <si>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</si>
  <si>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</si>
  <si>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</si>
  <si>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</si>
  <si>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</si>
  <si>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</si>
  <si>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</si>
  <si>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</si>
  <si>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</si>
  <si>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</si>
  <si>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</si>
  <si>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</si>
  <si>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</si>
  <si>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</si>
  <si>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</si>
  <si>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</si>
  <si>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</si>
  <si>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</si>
  <si>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</si>
  <si>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</si>
  <si>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</si>
  <si>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</si>
  <si>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</si>
  <si>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</si>
  <si>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</si>
  <si>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</si>
  <si>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</si>
  <si>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</si>
  <si>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</si>
  <si>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</si>
  <si>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</si>
  <si>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</si>
  <si>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</si>
  <si>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</si>
  <si>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</si>
  <si>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</si>
  <si>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</si>
  <si>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</si>
  <si>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</si>
  <si>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</si>
  <si>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</si>
  <si>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</si>
  <si>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</si>
  <si>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</si>
  <si>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</si>
  <si>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</si>
  <si>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</si>
  <si>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</si>
  <si>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</si>
  <si>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</si>
  <si>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</si>
  <si>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</si>
  <si>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</si>
  <si>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</si>
  <si>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</si>
  <si>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</si>
  <si>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</si>
  <si>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</si>
  <si>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</si>
  <si>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</si>
  <si>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</si>
  <si>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</si>
  <si>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</si>
  <si>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</si>
  <si>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</si>
  <si>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</si>
  <si>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</si>
  <si>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</si>
  <si>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</si>
  <si>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</si>
  <si>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</si>
  <si>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</si>
  <si>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</si>
  <si>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</si>
  <si>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</si>
  <si>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</si>
  <si>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</si>
  <si>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</si>
  <si>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</si>
  <si>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</si>
  <si>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</si>
  <si>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</si>
  <si>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</si>
  <si>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</si>
  <si>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</si>
  <si>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</si>
  <si>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</si>
  <si>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</si>
  <si>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</si>
  <si>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</si>
  <si>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</si>
  <si>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</si>
  <si>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</si>
  <si>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</si>
  <si>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</si>
  <si>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</si>
  <si>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</si>
  <si>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</si>
  <si>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</si>
  <si>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</si>
  <si>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</si>
  <si>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</si>
  <si>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</si>
  <si>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</si>
  <si>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</si>
  <si>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</si>
  <si>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</si>
  <si>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</si>
  <si>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</si>
  <si>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</si>
  <si>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</si>
  <si>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</si>
  <si>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</si>
  <si>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</si>
  <si>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</si>
  <si>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</si>
  <si>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</si>
  <si>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</si>
  <si>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</si>
  <si>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</si>
  <si>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</si>
  <si>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</si>
  <si>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</si>
  <si>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</si>
  <si>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</si>
  <si>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</si>
  <si>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</si>
  <si>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</si>
  <si>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</si>
  <si>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</si>
  <si>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</si>
  <si>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</si>
  <si>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</si>
  <si>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</si>
  <si>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</si>
  <si>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</si>
  <si>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</si>
  <si>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</si>
  <si>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</si>
  <si>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</si>
  <si>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</si>
  <si>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</si>
  <si>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</si>
  <si>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</si>
  <si>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</si>
  <si>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</si>
  <si>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</si>
  <si>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</si>
  <si>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</si>
  <si>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</si>
  <si>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</si>
  <si>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</si>
  <si>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</si>
  <si>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</si>
  <si>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</si>
  <si>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</si>
  <si>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</si>
  <si>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</si>
  <si>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</si>
  <si>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</si>
  <si>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</si>
  <si>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</si>
  <si>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</si>
  <si>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</si>
  <si>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</si>
  <si>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</si>
  <si>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</si>
  <si>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</si>
  <si>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</si>
  <si>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</si>
  <si>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</si>
  <si>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</si>
  <si>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</si>
  <si>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</si>
  <si>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</si>
  <si>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</si>
  <si>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</si>
  <si>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</si>
  <si>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</si>
  <si>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</si>
  <si>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</si>
  <si>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</si>
  <si>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</si>
  <si>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</si>
  <si>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</si>
  <si>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</si>
  <si>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</si>
  <si>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</si>
  <si>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</si>
  <si>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</si>
  <si>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</si>
  <si>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</si>
  <si>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</si>
  <si>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</si>
  <si>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</si>
  <si>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</si>
  <si>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</si>
  <si>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</si>
  <si>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</si>
  <si>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</si>
  <si>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</si>
  <si>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</si>
  <si>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</si>
  <si>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</si>
  <si>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</si>
  <si>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</si>
  <si>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</si>
  <si>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</si>
  <si>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</si>
  <si>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</si>
  <si>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</si>
  <si>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</si>
  <si>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</si>
  <si>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</si>
  <si>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</si>
  <si>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</si>
  <si>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</si>
  <si>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</si>
  <si>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</si>
  <si>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</si>
  <si>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</si>
  <si>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</si>
  <si>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</si>
  <si>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</si>
  <si>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</si>
  <si>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</si>
  <si>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</si>
  <si>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</si>
  <si>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</si>
  <si>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</si>
  <si>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</si>
  <si>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</si>
  <si>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</si>
  <si>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</si>
  <si>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</si>
  <si>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</si>
  <si>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</si>
  <si>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</si>
  <si>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</si>
  <si>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</si>
  <si>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</si>
  <si>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</si>
  <si>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</si>
  <si>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</si>
  <si>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</si>
  <si>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</si>
  <si>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</si>
  <si>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</si>
  <si>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</si>
  <si>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</si>
  <si>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</si>
  <si>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</si>
  <si>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</si>
  <si>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</si>
  <si>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</si>
  <si>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</si>
  <si>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</si>
  <si>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</si>
  <si>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</si>
  <si>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</si>
  <si>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</si>
  <si>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</si>
  <si>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</si>
  <si>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</si>
  <si>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</si>
  <si>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</si>
  <si>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</si>
  <si>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</si>
  <si>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</si>
  <si>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</si>
  <si>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</si>
  <si>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</si>
  <si>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</si>
  <si>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</si>
  <si>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</si>
  <si>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</si>
  <si>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</si>
  <si>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</si>
  <si>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</si>
  <si>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</si>
  <si>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</si>
  <si>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</si>
  <si>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</si>
  <si>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</si>
  <si>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DEVOŠIĆ MARIO</t>
  </si>
  <si>
    <t>KARAVANIĆ JOHN</t>
  </si>
  <si>
    <t>as at 30.09.2016.</t>
  </si>
  <si>
    <t>for period  01.01.2016. to 30.09.2016.</t>
  </si>
  <si>
    <t>period 01.01.2016. to 30.09.2016.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</si>
</sst>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 vertical="center"/>
      <protection hidden="1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 horizontal="left" vertical="center"/>
      <protection/>
    </xf>
    <xf numFmtId="0" fontId="3" fillId="0" borderId="27" xfId="66" applyFont="1" applyFill="1" applyBorder="1" applyAlignment="1">
      <alignment horizontal="left" vertical="center"/>
      <protection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10" fillId="0" borderId="31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2" xfId="66" applyFont="1" applyBorder="1" applyAlignment="1" applyProtection="1">
      <alignment horizontal="center" vertical="top"/>
      <protection hidden="1"/>
    </xf>
    <xf numFmtId="0" fontId="3" fillId="0" borderId="32" xfId="66" applyFont="1" applyBorder="1" applyAlignment="1">
      <alignment horizontal="center"/>
      <protection/>
    </xf>
    <xf numFmtId="0" fontId="3" fillId="0" borderId="33" xfId="66" applyFont="1" applyBorder="1" applyAlignment="1">
      <alignment/>
      <protection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0" fontId="3" fillId="0" borderId="23" xfId="67" applyFont="1" applyBorder="1" applyAlignment="1" applyProtection="1">
      <alignment horizontal="right"/>
      <protection hidden="1"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28" t="s">
        <v>11</v>
      </c>
      <c r="B2" s="129"/>
      <c r="C2" s="129"/>
      <c r="D2" s="130"/>
      <c r="E2" s="106">
        <v>42370</v>
      </c>
      <c r="F2" s="11"/>
      <c r="G2" s="114" t="s">
        <v>33</v>
      </c>
      <c r="H2" s="106">
        <v>42643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142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ht="12.75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ht="12.75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ht="12.75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>
      <c r="A46" s="175" t="s">
        <v>26</v>
      </c>
      <c r="B46" s="176"/>
      <c r="C46" s="140" t="s">
        <v>305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8" t="s">
        <v>28</v>
      </c>
      <c r="B52" s="187"/>
      <c r="C52" s="181" t="s">
        <v>306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ht="12.75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ht="12.75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K90" sqref="K90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ht="12.75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1442351624</v>
      </c>
      <c r="K8" s="47">
        <f>K9+K16+K26+K35+K39</f>
        <v>1347108455</v>
      </c>
    </row>
    <row r="9" spans="1:11" ht="12.75" customHeight="1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8.75" customHeight="1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1442351624</v>
      </c>
      <c r="K16" s="47">
        <f>SUM(K17:K25)</f>
        <v>1347108455</v>
      </c>
    </row>
    <row r="17" spans="1:11" ht="12.75" customHeight="1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1442327184</v>
      </c>
      <c r="K19" s="6">
        <v>1347087171</v>
      </c>
    </row>
    <row r="20" spans="1:11" ht="12.75" customHeight="1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24440</v>
      </c>
      <c r="K20" s="6">
        <v>21284</v>
      </c>
    </row>
    <row r="21" spans="1:11" ht="12.75" customHeight="1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76596715</v>
      </c>
      <c r="K40" s="47">
        <f>K41+K49+K56+K64</f>
        <v>71583577</v>
      </c>
    </row>
    <row r="41" spans="1:11" ht="12.75" customHeight="1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4928176</v>
      </c>
      <c r="K41" s="47">
        <f>SUM(K42:K48)</f>
        <v>6440553</v>
      </c>
    </row>
    <row r="42" spans="1:11" ht="12.75" customHeight="1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4928176</v>
      </c>
      <c r="K42" s="6">
        <v>6440553</v>
      </c>
    </row>
    <row r="43" spans="1:11" ht="12.75" customHeight="1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203520</v>
      </c>
      <c r="K49" s="47">
        <f>SUM(K50:K55)</f>
        <v>1079916</v>
      </c>
    </row>
    <row r="50" spans="1:11" ht="12.75" customHeight="1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17724</v>
      </c>
      <c r="K50" s="6">
        <v>7893</v>
      </c>
    </row>
    <row r="51" spans="1:11" ht="12.75" customHeight="1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3496</v>
      </c>
      <c r="K51" s="6">
        <v>92156</v>
      </c>
    </row>
    <row r="52" spans="1:11" ht="12.75" customHeight="1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5005</v>
      </c>
      <c r="K53" s="6">
        <v>5062</v>
      </c>
    </row>
    <row r="54" spans="1:11" ht="12.75" customHeight="1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169150</v>
      </c>
      <c r="K54" s="6">
        <v>27694</v>
      </c>
    </row>
    <row r="55" spans="1:11" ht="12.75" customHeight="1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8145</v>
      </c>
      <c r="K55" s="6">
        <v>947111</v>
      </c>
    </row>
    <row r="56" spans="1:11" ht="12.75" customHeight="1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0</v>
      </c>
      <c r="K56" s="47">
        <f>SUM(K57:K63)</f>
        <v>6696176</v>
      </c>
    </row>
    <row r="57" spans="1:11" ht="12.75" customHeight="1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/>
    </row>
    <row r="58" spans="1:11" ht="12.75" customHeight="1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/>
    </row>
    <row r="59" spans="1:11" ht="12.75" customHeight="1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/>
    </row>
    <row r="60" spans="1:11" ht="12.75" customHeight="1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/>
    </row>
    <row r="61" spans="1:11" ht="12.75" customHeight="1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/>
    </row>
    <row r="62" spans="1:11" ht="12.75" customHeight="1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0</v>
      </c>
      <c r="K62" s="6">
        <v>6696176</v>
      </c>
    </row>
    <row r="63" spans="1:11" ht="12.75" customHeight="1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/>
    </row>
    <row r="64" spans="1:11" ht="12.75" customHeight="1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71465019</v>
      </c>
      <c r="K64" s="6">
        <v>57366932</v>
      </c>
    </row>
    <row r="65" spans="1:11" ht="12.75" customHeight="1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5670522</v>
      </c>
      <c r="K65" s="6">
        <v>4830890</v>
      </c>
    </row>
    <row r="66" spans="1:11" ht="12.75" customHeight="1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1524618861</v>
      </c>
      <c r="K66" s="47">
        <f>K7+K8+K40+K65</f>
        <v>1423522922</v>
      </c>
    </row>
    <row r="67" spans="1:11" ht="12.75" customHeight="1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ht="12.75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645794429</v>
      </c>
      <c r="K69" s="48">
        <f>K70+K71+K72+K78+K79+K82+K85</f>
        <v>621316037</v>
      </c>
    </row>
    <row r="70" spans="1:11" ht="12.75" customHeight="1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40289284</v>
      </c>
      <c r="K78" s="6">
        <v>13762684</v>
      </c>
    </row>
    <row r="79" spans="1:11" ht="12.75" customHeight="1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10892273</v>
      </c>
      <c r="K79" s="47">
        <f>K80-K81</f>
        <v>10967347</v>
      </c>
    </row>
    <row r="80" spans="1:11" ht="12.75" customHeight="1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10892273</v>
      </c>
      <c r="K80" s="6">
        <v>10967347</v>
      </c>
    </row>
    <row r="81" spans="1:11" ht="12.75" customHeight="1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34519646</v>
      </c>
      <c r="K82" s="47">
        <f>K83-K84</f>
        <v>36492780</v>
      </c>
    </row>
    <row r="83" spans="1:11" ht="12.75" customHeight="1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34519646</v>
      </c>
      <c r="K83" s="6">
        <v>36492780</v>
      </c>
    </row>
    <row r="84" spans="1:11" ht="12.75" customHeight="1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785311255</v>
      </c>
      <c r="K90" s="47">
        <f>SUM(K91:K99)</f>
        <v>752106986</v>
      </c>
    </row>
    <row r="91" spans="1:11" ht="12.75" customHeight="1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785311255</v>
      </c>
      <c r="K93" s="6">
        <v>752106986</v>
      </c>
    </row>
    <row r="94" spans="1:11" ht="12.75" customHeight="1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89769711</v>
      </c>
      <c r="K100" s="47">
        <f>SUM(K101:K112)</f>
        <v>45216204</v>
      </c>
    </row>
    <row r="101" spans="1:11" ht="12.75" customHeight="1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420173</v>
      </c>
      <c r="K101" s="6">
        <v>8292131</v>
      </c>
    </row>
    <row r="102" spans="1:11" ht="12.75" customHeight="1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62792836</v>
      </c>
      <c r="K103" s="6">
        <v>15705292</v>
      </c>
    </row>
    <row r="104" spans="1:11" ht="12.75" customHeight="1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11760664</v>
      </c>
      <c r="K104" s="6">
        <v>14876394</v>
      </c>
    </row>
    <row r="105" spans="1:11" ht="12.75" customHeight="1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10482170</v>
      </c>
      <c r="K105" s="6">
        <v>1546836</v>
      </c>
    </row>
    <row r="106" spans="1:11" ht="12.75" customHeight="1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4183437</v>
      </c>
      <c r="K108" s="6">
        <v>4633555</v>
      </c>
    </row>
    <row r="109" spans="1:11" ht="12.75" customHeight="1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78573</v>
      </c>
      <c r="K109" s="6">
        <v>63842</v>
      </c>
    </row>
    <row r="110" spans="1:11" ht="12.75" customHeight="1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0</v>
      </c>
      <c r="K110" s="6">
        <v>55106</v>
      </c>
    </row>
    <row r="111" spans="1:11" ht="12.75" customHeight="1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51858</v>
      </c>
      <c r="K112" s="6">
        <v>43048</v>
      </c>
    </row>
    <row r="113" spans="1:11" ht="25.5" customHeight="1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3743466</v>
      </c>
      <c r="K113" s="6">
        <v>4883695</v>
      </c>
    </row>
    <row r="114" spans="1:11" ht="12.75" customHeight="1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1524618861</v>
      </c>
      <c r="K114" s="47">
        <f>K69+K86+K90+K100+K113</f>
        <v>1423522922</v>
      </c>
    </row>
    <row r="115" spans="1:11" ht="12.75" customHeight="1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ht="12.75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ht="12.75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7">
      <selection activeCell="M59" sqref="M59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0" t="s">
        <v>308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80358505</v>
      </c>
      <c r="K7" s="48">
        <f>SUM(K8:K9)</f>
        <v>37117420</v>
      </c>
      <c r="L7" s="48">
        <f>SUM(L8:L9)</f>
        <v>191275752</v>
      </c>
      <c r="M7" s="48">
        <f>SUM(M8:M9)</f>
        <v>64845188</v>
      </c>
    </row>
    <row r="8" spans="1:13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79346218</v>
      </c>
      <c r="K8" s="6">
        <v>36603720</v>
      </c>
      <c r="L8" s="6">
        <v>189901069</v>
      </c>
      <c r="M8" s="6">
        <v>64541888</v>
      </c>
    </row>
    <row r="9" spans="1:13" ht="12.75" customHeight="1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1012287</v>
      </c>
      <c r="K9" s="6">
        <v>513700</v>
      </c>
      <c r="L9" s="6">
        <v>1374683</v>
      </c>
      <c r="M9" s="6">
        <v>303300</v>
      </c>
    </row>
    <row r="10" spans="1:13" ht="12.75" customHeight="1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59328084</v>
      </c>
      <c r="K10" s="47">
        <f>K11+K12+K16+K20+K21+K22+K25+K26</f>
        <v>24766057</v>
      </c>
      <c r="L10" s="47">
        <f>L11+L12+L16+L20+L21+L22+L25+L26</f>
        <v>132333285</v>
      </c>
      <c r="M10" s="47">
        <f>M11+M12+M16+M20+M21+M22+M25+M26</f>
        <v>48030563</v>
      </c>
    </row>
    <row r="11" spans="1:13" ht="12.75" customHeight="1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16579926</v>
      </c>
      <c r="K12" s="47">
        <f>SUM(K13:K15)</f>
        <v>5688184</v>
      </c>
      <c r="L12" s="47">
        <f>SUM(L13:L15)</f>
        <v>41099425</v>
      </c>
      <c r="M12" s="47">
        <f>SUM(M13:M15)</f>
        <v>18689757</v>
      </c>
    </row>
    <row r="13" spans="1:13" ht="12.75" customHeight="1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4819503</v>
      </c>
      <c r="K13" s="6">
        <v>378425</v>
      </c>
      <c r="L13" s="6">
        <v>14492992</v>
      </c>
      <c r="M13" s="6">
        <v>8648198</v>
      </c>
    </row>
    <row r="14" spans="1:13" ht="12.75" customHeight="1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606758</v>
      </c>
      <c r="K14" s="6">
        <v>314010</v>
      </c>
      <c r="L14" s="6">
        <v>0</v>
      </c>
      <c r="M14" s="6">
        <v>0</v>
      </c>
    </row>
    <row r="15" spans="1:13" ht="12.75" customHeight="1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11153665</v>
      </c>
      <c r="K15" s="6">
        <v>4995749</v>
      </c>
      <c r="L15" s="6">
        <v>26606433</v>
      </c>
      <c r="M15" s="6">
        <v>10041559</v>
      </c>
    </row>
    <row r="16" spans="1:13" ht="12.75" customHeight="1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19867701</v>
      </c>
      <c r="K16" s="47">
        <f>SUM(K17:K19)</f>
        <v>8969164</v>
      </c>
      <c r="L16" s="47">
        <f>SUM(L17:L19)</f>
        <v>39180123</v>
      </c>
      <c r="M16" s="47">
        <f>SUM(M17:M19)</f>
        <v>12806070</v>
      </c>
    </row>
    <row r="17" spans="1:13" ht="12.75" customHeight="1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19483507</v>
      </c>
      <c r="K17" s="6">
        <v>8779461</v>
      </c>
      <c r="L17" s="6">
        <v>38277528</v>
      </c>
      <c r="M17" s="6">
        <v>12615876</v>
      </c>
    </row>
    <row r="18" spans="1:13" ht="12.75" customHeight="1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274778</v>
      </c>
      <c r="K18" s="6">
        <v>136519</v>
      </c>
      <c r="L18" s="6">
        <v>654759</v>
      </c>
      <c r="M18" s="6">
        <v>132366</v>
      </c>
    </row>
    <row r="19" spans="1:13" ht="12.75" customHeight="1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109416</v>
      </c>
      <c r="K19" s="6">
        <v>53184</v>
      </c>
      <c r="L19" s="6">
        <v>247836</v>
      </c>
      <c r="M19" s="6">
        <v>57828</v>
      </c>
    </row>
    <row r="20" spans="1:13" ht="12.75" customHeight="1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16949292</v>
      </c>
      <c r="K20" s="6">
        <v>7596132</v>
      </c>
      <c r="L20" s="6">
        <v>38791409</v>
      </c>
      <c r="M20" s="6">
        <v>12715683</v>
      </c>
    </row>
    <row r="21" spans="1:13" ht="12.75" customHeight="1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5858458</v>
      </c>
      <c r="K21" s="6">
        <v>2490124</v>
      </c>
      <c r="L21" s="6">
        <v>11980532</v>
      </c>
      <c r="M21" s="6">
        <v>3790355</v>
      </c>
    </row>
    <row r="22" spans="1:13" ht="12.75" customHeight="1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72707</v>
      </c>
      <c r="K26" s="6">
        <v>22453</v>
      </c>
      <c r="L26" s="6">
        <v>1281796</v>
      </c>
      <c r="M26" s="6">
        <v>28698</v>
      </c>
    </row>
    <row r="27" spans="1:13" ht="12.75" customHeight="1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12869345</v>
      </c>
      <c r="K27" s="47">
        <f>SUM(K28:K32)</f>
        <v>25876</v>
      </c>
      <c r="L27" s="47">
        <f>SUM(L28:L32)</f>
        <v>473850</v>
      </c>
      <c r="M27" s="47">
        <f>SUM(M28:M32)</f>
        <v>29468</v>
      </c>
    </row>
    <row r="28" spans="1:13" ht="12.75" customHeight="1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0</v>
      </c>
      <c r="K28" s="6">
        <v>0</v>
      </c>
      <c r="L28" s="6">
        <v>427496</v>
      </c>
      <c r="M28" s="6">
        <v>0</v>
      </c>
    </row>
    <row r="29" spans="1:13" ht="12.75" customHeight="1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12869345</v>
      </c>
      <c r="K29" s="6">
        <v>25876</v>
      </c>
      <c r="L29" s="6">
        <v>46354</v>
      </c>
      <c r="M29" s="6">
        <v>29468</v>
      </c>
    </row>
    <row r="30" spans="1:13" ht="12.75" customHeight="1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6719281</v>
      </c>
      <c r="K33" s="47">
        <f>SUM(K34:K37)</f>
        <v>3425742</v>
      </c>
      <c r="L33" s="47">
        <f>SUM(L34:L37)</f>
        <v>22923537</v>
      </c>
      <c r="M33" s="47">
        <f>SUM(M34:M37)</f>
        <v>7251241</v>
      </c>
    </row>
    <row r="34" spans="1:13" ht="12.75" customHeight="1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6719281</v>
      </c>
      <c r="K35" s="6">
        <v>3425742</v>
      </c>
      <c r="L35" s="6">
        <v>22923537</v>
      </c>
      <c r="M35" s="6">
        <v>7251241</v>
      </c>
    </row>
    <row r="36" spans="1:13" ht="12.75" customHeight="1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93227850</v>
      </c>
      <c r="K42" s="47">
        <f>K7+K27+K38+K40</f>
        <v>37143296</v>
      </c>
      <c r="L42" s="47">
        <f>L7+L27+L38+L40</f>
        <v>191749602</v>
      </c>
      <c r="M42" s="47">
        <f>M7+M27+M38+M40</f>
        <v>64874656</v>
      </c>
    </row>
    <row r="43" spans="1:13" ht="12.75" customHeight="1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66047365</v>
      </c>
      <c r="K43" s="47">
        <f>K10+K33+K39+K41</f>
        <v>28191799</v>
      </c>
      <c r="L43" s="47">
        <f>L10+L33+L39+L41</f>
        <v>155256822</v>
      </c>
      <c r="M43" s="47">
        <f>M10+M33+M39+M41</f>
        <v>55281804</v>
      </c>
    </row>
    <row r="44" spans="1:13" ht="12.75" customHeight="1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27180485</v>
      </c>
      <c r="K44" s="47">
        <f>K42-K43</f>
        <v>8951497</v>
      </c>
      <c r="L44" s="47">
        <f>L42-L43</f>
        <v>36492780</v>
      </c>
      <c r="M44" s="47">
        <f>M42-M43</f>
        <v>9592852</v>
      </c>
    </row>
    <row r="45" spans="1:13" ht="12.75" customHeight="1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27180485</v>
      </c>
      <c r="K45" s="47">
        <f>IF(K42&gt;K43,K42-K43,0)</f>
        <v>8951497</v>
      </c>
      <c r="L45" s="47">
        <f>IF(L42&gt;L43,L42-L43,0)</f>
        <v>36492780</v>
      </c>
      <c r="M45" s="47">
        <f>IF(M42&gt;M43,M42-M43,0)</f>
        <v>9592852</v>
      </c>
    </row>
    <row r="46" spans="1:13" ht="12.75" customHeight="1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27180485</v>
      </c>
      <c r="K48" s="47">
        <f>K44-K47</f>
        <v>8951497</v>
      </c>
      <c r="L48" s="47">
        <f>L44-L47</f>
        <v>36492780</v>
      </c>
      <c r="M48" s="47">
        <f>M44-M47</f>
        <v>9592852</v>
      </c>
    </row>
    <row r="49" spans="1:13" ht="12.75" customHeight="1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27180485</v>
      </c>
      <c r="K49" s="47">
        <f>IF(K48&gt;0,K48,0)</f>
        <v>8951497</v>
      </c>
      <c r="L49" s="47">
        <f>IF(L48&gt;0,L48,0)</f>
        <v>36492780</v>
      </c>
      <c r="M49" s="47">
        <f>IF(M48&gt;0,M48,0)</f>
        <v>9592852</v>
      </c>
    </row>
    <row r="50" spans="1:13" ht="12.75" customHeight="1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27180485</v>
      </c>
      <c r="K56" s="5">
        <f>+K48</f>
        <v>8951497</v>
      </c>
      <c r="L56" s="5">
        <f>+L48</f>
        <v>36492780</v>
      </c>
      <c r="M56" s="5">
        <f>+M48</f>
        <v>9592852</v>
      </c>
    </row>
    <row r="57" spans="1:13" ht="12.75" customHeight="1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12241984</v>
      </c>
      <c r="K57" s="47">
        <f>SUM(K58:K64)</f>
        <v>-3230573</v>
      </c>
      <c r="L57" s="47">
        <f>SUM(L58:L64)</f>
        <v>-26526600</v>
      </c>
      <c r="M57" s="47">
        <f>SUM(M58:M64)</f>
        <v>-8282871</v>
      </c>
    </row>
    <row r="58" spans="1:13" ht="12.75" customHeight="1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12241984</v>
      </c>
      <c r="K58" s="6">
        <v>-3230573</v>
      </c>
      <c r="L58" s="6">
        <v>-26526600</v>
      </c>
      <c r="M58" s="6">
        <v>-8282871</v>
      </c>
    </row>
    <row r="59" spans="1:13" ht="12.75" customHeight="1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12241984</v>
      </c>
      <c r="K66" s="47">
        <f>K57-K65</f>
        <v>-3230573</v>
      </c>
      <c r="L66" s="47">
        <f>L57-L65</f>
        <v>-26526600</v>
      </c>
      <c r="M66" s="47">
        <f>M57-M65</f>
        <v>-8282871</v>
      </c>
    </row>
    <row r="67" spans="1:13" ht="12.75" customHeight="1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39422469</v>
      </c>
      <c r="K67" s="55">
        <f>K56+K66</f>
        <v>5720924</v>
      </c>
      <c r="L67" s="55">
        <f>L56+L66</f>
        <v>9966180</v>
      </c>
      <c r="M67" s="55">
        <f>M56+M66</f>
        <v>1309981</v>
      </c>
    </row>
    <row r="68" spans="1:13" ht="12.75" customHeight="1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28">
      <selection activeCell="A3" sqref="A3:K3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ht="12.75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27180485</v>
      </c>
      <c r="K7" s="6">
        <v>36492780</v>
      </c>
    </row>
    <row r="8" spans="1:11" ht="12.75" customHeight="1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16949292</v>
      </c>
      <c r="K8" s="6">
        <v>38791409</v>
      </c>
    </row>
    <row r="9" spans="1:11" ht="12.75" customHeight="1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5675885</v>
      </c>
      <c r="K9" s="6">
        <v>4309096</v>
      </c>
    </row>
    <row r="10" spans="1:11" ht="12.75" customHeight="1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0</v>
      </c>
      <c r="K10" s="6">
        <v>1163877</v>
      </c>
    </row>
    <row r="11" spans="1:11" ht="12.75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0</v>
      </c>
      <c r="K11" s="6">
        <v>0</v>
      </c>
    </row>
    <row r="12" spans="1:11" ht="12.75" customHeight="1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>
        <v>1926863</v>
      </c>
      <c r="K12" s="6">
        <v>1334467</v>
      </c>
    </row>
    <row r="13" spans="1:11" ht="12.75" customHeight="1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51732525</v>
      </c>
      <c r="K13" s="47">
        <f>SUM(K7:K12)</f>
        <v>82091629</v>
      </c>
    </row>
    <row r="14" spans="1:11" ht="12.75" customHeight="1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0</v>
      </c>
      <c r="K14" s="6">
        <v>0</v>
      </c>
    </row>
    <row r="15" spans="1:11" ht="12.75" customHeight="1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763618</v>
      </c>
      <c r="K15" s="6">
        <v>0</v>
      </c>
    </row>
    <row r="16" spans="1:11" ht="12.75" customHeight="1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4036166</v>
      </c>
      <c r="K16" s="6">
        <v>1512378</v>
      </c>
    </row>
    <row r="17" spans="1:11" ht="12.75" customHeight="1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6064388</v>
      </c>
      <c r="K17" s="6">
        <v>15012402</v>
      </c>
    </row>
    <row r="18" spans="1:11" ht="12.75" customHeight="1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10864172</v>
      </c>
      <c r="K18" s="47">
        <f>SUM(K14:K17)</f>
        <v>16524780</v>
      </c>
    </row>
    <row r="19" spans="1:11" ht="12.75" customHeight="1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40868353</v>
      </c>
      <c r="K19" s="47">
        <f>IF(K13&gt;K18,K13-K18,0)</f>
        <v>65566849</v>
      </c>
    </row>
    <row r="20" spans="1:11" ht="12.75" customHeight="1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330431774</v>
      </c>
      <c r="K28" s="6">
        <v>7042773</v>
      </c>
    </row>
    <row r="29" spans="1:11" ht="12.75" customHeight="1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297159101</v>
      </c>
      <c r="K29" s="6">
        <v>0</v>
      </c>
    </row>
    <row r="30" spans="1:11" ht="12.75" customHeight="1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0</v>
      </c>
      <c r="K30" s="6">
        <v>6696176</v>
      </c>
    </row>
    <row r="31" spans="1:11" ht="12.75" customHeight="1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627590875</v>
      </c>
      <c r="K31" s="47">
        <f>SUM(K28:K30)</f>
        <v>13738949</v>
      </c>
    </row>
    <row r="32" spans="1:11" ht="12.75" customHeight="1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627590875</v>
      </c>
      <c r="K33" s="47">
        <f>IF(K31&gt;K27,K31-K27,0)</f>
        <v>13738949</v>
      </c>
    </row>
    <row r="34" spans="1:11" ht="12.75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304989578</v>
      </c>
      <c r="K35" s="6">
        <v>0</v>
      </c>
    </row>
    <row r="36" spans="1:11" ht="12.75" customHeight="1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314242911</v>
      </c>
      <c r="K36" s="6">
        <v>197005623</v>
      </c>
    </row>
    <row r="37" spans="1:11" ht="12.75" customHeight="1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619232489</v>
      </c>
      <c r="K38" s="47">
        <f>SUM(K35:K37)</f>
        <v>197005623</v>
      </c>
    </row>
    <row r="39" spans="1:11" ht="12.75" customHeight="1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19422992</v>
      </c>
      <c r="K39" s="6">
        <v>228542144</v>
      </c>
    </row>
    <row r="40" spans="1:11" ht="12.75" customHeight="1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0</v>
      </c>
      <c r="K40" s="6">
        <v>34389466</v>
      </c>
    </row>
    <row r="41" spans="1:11" ht="12.75" customHeight="1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 customHeight="1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19422992</v>
      </c>
      <c r="K44" s="47">
        <f>SUM(K39:K43)</f>
        <v>262931610</v>
      </c>
    </row>
    <row r="45" spans="1:11" ht="12.75" customHeight="1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599809497</v>
      </c>
      <c r="K45" s="47">
        <f>IF(K38&gt;K44,K38-K44,0)</f>
        <v>0</v>
      </c>
    </row>
    <row r="46" spans="1:11" ht="12.75" customHeight="1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0</v>
      </c>
      <c r="K46" s="47">
        <f>IF(K44&gt;K38,K44-K38,0)</f>
        <v>65925987</v>
      </c>
    </row>
    <row r="47" spans="1:11" ht="12.75" customHeight="1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13086975</v>
      </c>
      <c r="K47" s="47">
        <f>IF(K19-K20+K32-K33+K45-K46&gt;0,K19-K20+K32-K33+K45-K46,0)</f>
        <v>0</v>
      </c>
    </row>
    <row r="48" spans="1:11" ht="12.75" customHeight="1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14098087</v>
      </c>
    </row>
    <row r="49" spans="1:11" ht="12.75" customHeight="1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23273102</v>
      </c>
      <c r="K49" s="6">
        <v>71465019</v>
      </c>
    </row>
    <row r="50" spans="1:11" ht="12.75" customHeight="1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13086975</v>
      </c>
      <c r="K50" s="6">
        <v>0</v>
      </c>
    </row>
    <row r="51" spans="1:11" ht="12.75" customHeight="1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0</v>
      </c>
      <c r="K51" s="6">
        <v>14098087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36360077</v>
      </c>
      <c r="K52" s="55">
        <f>K49+K50-K51</f>
        <v>57366932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7"/>
      <c r="B2" s="61"/>
      <c r="C2" s="271" t="s">
        <v>270</v>
      </c>
      <c r="D2" s="271"/>
      <c r="E2" s="64">
        <v>42370</v>
      </c>
      <c r="F2" s="38" t="s">
        <v>33</v>
      </c>
      <c r="G2" s="272">
        <v>42643</v>
      </c>
      <c r="H2" s="273"/>
      <c r="I2" s="61"/>
      <c r="J2" s="61"/>
      <c r="K2" s="61"/>
      <c r="L2" s="65"/>
    </row>
    <row r="3" spans="1:11" ht="22.5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1" ht="12.75" customHeight="1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436667250</v>
      </c>
      <c r="K5" s="5">
        <v>436667250</v>
      </c>
    </row>
    <row r="6" spans="1:11" ht="12.75" customHeight="1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68439976</v>
      </c>
      <c r="K6" s="6">
        <v>68425976</v>
      </c>
    </row>
    <row r="7" spans="1:11" ht="12.75" customHeight="1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1" ht="12.75" customHeight="1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11888873</v>
      </c>
      <c r="K8" s="6">
        <v>10967347</v>
      </c>
    </row>
    <row r="9" spans="1:11" ht="12.75" customHeight="1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27180485</v>
      </c>
      <c r="K9" s="6">
        <v>36492780</v>
      </c>
    </row>
    <row r="10" spans="1:11" ht="12.75" customHeight="1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1" ht="12.75" customHeight="1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1" ht="12.75" customHeight="1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1" ht="12.75" customHeight="1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1" ht="12.75" customHeight="1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599176584</v>
      </c>
      <c r="K14" s="47">
        <f>SUM(K5:K13)</f>
        <v>607553353</v>
      </c>
    </row>
    <row r="15" spans="1:11" ht="12.75" customHeight="1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22605228</v>
      </c>
      <c r="K15" s="6">
        <v>13762684</v>
      </c>
    </row>
    <row r="16" spans="1:11" ht="12.75" customHeight="1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>
        <v>0</v>
      </c>
      <c r="K16" s="6">
        <v>0</v>
      </c>
    </row>
    <row r="17" spans="1:11" ht="12.75" customHeight="1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>
        <v>0</v>
      </c>
      <c r="K17" s="6">
        <v>0</v>
      </c>
    </row>
    <row r="18" spans="1:11" ht="12.75" customHeight="1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>
        <v>0</v>
      </c>
      <c r="K18" s="6">
        <v>0</v>
      </c>
    </row>
    <row r="19" spans="1:11" ht="12.75" customHeight="1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>
        <v>0</v>
      </c>
      <c r="K19" s="6">
        <v>0</v>
      </c>
    </row>
    <row r="20" spans="1:11" ht="12.75" customHeight="1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>
        <v>0</v>
      </c>
      <c r="K20" s="6">
        <v>0</v>
      </c>
    </row>
    <row r="21" spans="1:11" ht="12.75" customHeight="1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22605228</v>
      </c>
      <c r="K21" s="55">
        <f>SUM(K15:K20)</f>
        <v>13762684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2016-10-17T09:50:16Z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