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3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externalReferences>
    <externalReference r:id="rId8"/>
  </externalReference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<sst xmlns="http://schemas.openxmlformats.org/spreadsheetml/2006/main" count="338" uniqueCount="310">
  <si>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</si>
  <si>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</si>
  <si>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</si>
  <si>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</si>
  <si>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</si>
  <si>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</si>
  <si>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</si>
  <si>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</si>
  <si>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</si>
  <si>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</si>
  <si>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</si>
  <si>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</si>
  <si>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</si>
  <si>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</si>
  <si>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</si>
  <si>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</si>
  <si>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</si>
  <si>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</si>
  <si>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</si>
  <si>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</si>
  <si>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</si>
  <si>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</si>
  <si>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</si>
  <si>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</si>
  <si>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</si>
  <si>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</si>
  <si>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</si>
  <si>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</si>
  <si>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</si>
  <si>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</si>
  <si>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</si>
  <si>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</si>
  <si>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</si>
  <si>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</si>
  <si>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</si>
  <si>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</si>
  <si>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</si>
  <si>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</si>
  <si>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</si>
  <si>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</si>
  <si>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</si>
  <si>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</si>
  <si>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</si>
  <si>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</si>
  <si>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</si>
  <si>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</si>
  <si>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</si>
  <si>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</si>
  <si>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</si>
  <si>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</si>
  <si>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</si>
  <si>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</si>
  <si>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</si>
  <si>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</si>
  <si>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</si>
  <si>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</si>
  <si>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</si>
  <si>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</si>
  <si>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</si>
  <si>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</si>
  <si>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</si>
  <si>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</si>
  <si>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</si>
  <si>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</si>
  <si>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</si>
  <si>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</si>
  <si>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</si>
  <si>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</si>
  <si>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</si>
  <si>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</si>
  <si>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</si>
  <si>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</si>
  <si>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</si>
  <si>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</si>
  <si>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</si>
  <si>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</si>
  <si>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</si>
  <si>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</si>
  <si>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</si>
  <si>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</si>
  <si>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</si>
  <si>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</si>
  <si>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</si>
  <si>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</si>
  <si>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</si>
  <si>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</si>
  <si>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</si>
  <si>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</si>
  <si>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</si>
  <si>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</si>
  <si>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</si>
  <si>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</si>
  <si>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</si>
  <si>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</si>
  <si>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</si>
  <si>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</si>
  <si>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</si>
  <si>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</si>
  <si>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</si>
  <si>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</si>
  <si>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</si>
  <si>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</si>
  <si>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</si>
  <si>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</si>
  <si>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</si>
  <si>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</si>
  <si>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</si>
  <si>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</si>
  <si>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</si>
  <si>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</si>
  <si>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</si>
  <si>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</si>
  <si>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</si>
  <si>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</si>
  <si>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</si>
  <si>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</si>
  <si>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</si>
  <si>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</si>
  <si>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</si>
  <si>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</si>
  <si>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</si>
  <si>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</si>
  <si>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</si>
  <si>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</si>
  <si>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</si>
  <si>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</si>
  <si>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</si>
  <si>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</si>
  <si>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</si>
  <si>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</si>
  <si>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</si>
  <si>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</si>
  <si>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</si>
  <si>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</si>
  <si>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</si>
  <si>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</si>
  <si>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</si>
  <si>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</si>
  <si>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</si>
  <si>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</si>
  <si>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</si>
  <si>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</si>
  <si>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</si>
  <si>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</si>
  <si>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</si>
  <si>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</si>
  <si>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</si>
  <si>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</si>
  <si>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</si>
  <si>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</si>
  <si>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</si>
  <si>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</si>
  <si>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</si>
  <si>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</si>
  <si>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</si>
  <si>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</si>
  <si>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</si>
  <si>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</si>
  <si>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</si>
  <si>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</si>
  <si>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</si>
  <si>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</si>
  <si>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</si>
  <si>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</si>
  <si>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</si>
  <si>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</si>
  <si>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</si>
  <si>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</si>
  <si>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</si>
  <si>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</si>
  <si>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</si>
  <si>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</si>
  <si>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</si>
  <si>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</si>
  <si>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</si>
  <si>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</si>
  <si>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</si>
  <si>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</si>
  <si>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</si>
  <si>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</si>
  <si>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</si>
  <si>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</si>
  <si>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</si>
  <si>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</si>
  <si>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</si>
  <si>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</si>
  <si>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</si>
  <si>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</si>
  <si>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</si>
  <si>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</si>
  <si>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</si>
  <si>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</si>
  <si>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</si>
  <si>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</si>
  <si>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</si>
  <si>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</si>
  <si>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</si>
  <si>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</si>
  <si>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</si>
  <si>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</si>
  <si>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</si>
  <si>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</si>
  <si>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</si>
  <si>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</si>
  <si>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</si>
  <si>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</si>
  <si>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</si>
  <si>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</si>
  <si>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</si>
  <si>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</si>
  <si>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</si>
  <si>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</si>
  <si>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</si>
  <si>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</si>
  <si>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</si>
  <si>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</si>
  <si>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</si>
  <si>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</si>
  <si>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</si>
  <si>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</si>
  <si>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</si>
  <si>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</si>
  <si>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</si>
  <si>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</si>
  <si>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</si>
  <si>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</si>
  <si>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</si>
  <si>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</si>
  <si>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</si>
  <si>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</si>
  <si>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</si>
  <si>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</si>
  <si>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</si>
  <si>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</si>
  <si>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</si>
  <si>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</si>
  <si>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</si>
  <si>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</si>
  <si>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</si>
  <si>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</si>
  <si>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</si>
  <si>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</si>
  <si>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</si>
  <si>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</si>
  <si>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</si>
  <si>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</si>
  <si>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</si>
  <si>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</si>
  <si>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</si>
  <si>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</si>
  <si>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</si>
  <si>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</si>
  <si>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</si>
  <si>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</si>
  <si>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</si>
  <si>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</si>
  <si>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</si>
  <si>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</si>
  <si>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</si>
  <si>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</si>
  <si>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</si>
  <si>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</si>
  <si>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</si>
  <si>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</si>
  <si>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</si>
  <si>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</si>
  <si>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</si>
  <si>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</si>
  <si>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</si>
  <si>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</si>
  <si>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</si>
  <si>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</si>
  <si>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</si>
  <si>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</si>
  <si>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</si>
  <si>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</si>
  <si>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</si>
  <si>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</si>
  <si>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</si>
  <si>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</si>
  <si>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</si>
  <si>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</si>
  <si>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</si>
  <si>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</si>
  <si>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</si>
  <si>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</si>
  <si>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</si>
  <si>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</si>
  <si>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</si>
  <si>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</si>
  <si>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</si>
  <si>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</si>
  <si>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</si>
  <si>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</si>
  <si>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</si>
  <si>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</si>
  <si>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</si>
  <si>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</si>
  <si>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</si>
  <si>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</si>
  <si>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</si>
  <si>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</si>
  <si>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</si>
  <si>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</si>
  <si>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</si>
  <si>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DEVOŠIĆ MARIO</t>
  </si>
  <si>
    <t>KARAVANIĆ JOHN</t>
  </si>
  <si>
    <t>as at 31.12.2016.</t>
  </si>
  <si>
    <t>for period  01.01.2016. to 31.12.2016.</t>
  </si>
  <si>
    <t>period 01.01.2016. to 31.12.2016.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</si>
</sst>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 vertical="center"/>
      <protection hidden="1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 horizontal="left" vertical="center"/>
      <protection/>
    </xf>
    <xf numFmtId="0" fontId="3" fillId="0" borderId="27" xfId="66" applyFont="1" applyFill="1" applyBorder="1" applyAlignment="1">
      <alignment horizontal="left" vertical="center"/>
      <protection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10" fillId="0" borderId="31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2" xfId="66" applyFont="1" applyBorder="1" applyAlignment="1" applyProtection="1">
      <alignment horizontal="center" vertical="top"/>
      <protection hidden="1"/>
    </xf>
    <xf numFmtId="0" fontId="3" fillId="0" borderId="32" xfId="66" applyFont="1" applyBorder="1" applyAlignment="1">
      <alignment horizontal="center"/>
      <protection/>
    </xf>
    <xf numFmtId="0" fontId="3" fillId="0" borderId="33" xfId="66" applyFont="1" applyBorder="1" applyAlignment="1">
      <alignment/>
      <protection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0" fontId="3" fillId="0" borderId="23" xfId="67" applyFont="1" applyBorder="1" applyAlignment="1" applyProtection="1">
      <alignment horizontal="right"/>
      <protection hidden="1"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12-2016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T.R."/>
      <sheetName val="t.r. TEST"/>
      <sheetName val="Statistički-bilanca (za PD)"/>
      <sheetName val="Statistički-račun(za PD)"/>
      <sheetName val="Stanje Casha"/>
      <sheetName val="Podaci-NTI GFI"/>
      <sheetName val="POD-NTI HANFA"/>
      <sheetName val="POD-PK"/>
      <sheetName val="2016 Q3   HR"/>
      <sheetName val="Bilanca novi gfi"/>
      <sheetName val="Rdg novi gfi"/>
      <sheetName val="OSD"/>
      <sheetName val="Podaci-NTI GFI novo"/>
      <sheetName val="NTI novi gfi"/>
      <sheetName val="POD-BIL"/>
      <sheetName val="POD-RDG"/>
      <sheetName val="ZATVARANJE T.R."/>
      <sheetName val="PK"/>
      <sheetName val="POD-DOP"/>
      <sheetName val="KONTO 240040"/>
      <sheetName val="Otplata + ALAN"/>
      <sheetName val="Spec. kapitala"/>
      <sheetName val="Otplata"/>
      <sheetName val="Otplata kredita 2017"/>
      <sheetName val="IZRACUNI ZA REVIZORSKI"/>
      <sheetName val="BILJESKE ZA REVIZORSKI"/>
      <sheetName val="Sheet1"/>
      <sheetName val="Otplata kredita 2014 + ALAN"/>
      <sheetName val="Stanje zaposlenih TSI "/>
      <sheetName val="Stanje zaposlenih GFI "/>
      <sheetName val="Statistički-bilanca (TSI-POD)"/>
      <sheetName val="Statistički-račun(TSI-POD)-ispr"/>
      <sheetName val="Statistički-račun(TSI-POD)"/>
      <sheetName val="Dobici od otuđenja brodova"/>
      <sheetName val="Konsolidirana bilanca TP + ALAN"/>
      <sheetName val="Konsolidirani račun TP + ALAN"/>
      <sheetName val="Cash 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1">
      <selection activeCell="I25" sqref="I25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28" t="s">
        <v>11</v>
      </c>
      <c r="B2" s="129"/>
      <c r="C2" s="129"/>
      <c r="D2" s="130"/>
      <c r="E2" s="106">
        <v>42370</v>
      </c>
      <c r="F2" s="11"/>
      <c r="G2" s="114" t="s">
        <v>33</v>
      </c>
      <c r="H2" s="106">
        <v>42735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137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ht="12.75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ht="12.75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ht="12.75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>
      <c r="A46" s="175" t="s">
        <v>26</v>
      </c>
      <c r="B46" s="176"/>
      <c r="C46" s="140" t="s">
        <v>305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8" t="s">
        <v>28</v>
      </c>
      <c r="B52" s="187"/>
      <c r="C52" s="181" t="s">
        <v>306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ht="12.75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ht="12.75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A3" sqref="A3:K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ht="12.75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1442351624</v>
      </c>
      <c r="K8" s="47">
        <f>K9+K16+K26+K35+K39</f>
        <v>1428139813</v>
      </c>
    </row>
    <row r="9" spans="1:11" ht="12.75" customHeight="1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8.75" customHeight="1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1442351624</v>
      </c>
      <c r="K16" s="47">
        <f>SUM(K17:K25)</f>
        <v>1428139813</v>
      </c>
    </row>
    <row r="17" spans="1:11" ht="12.75" customHeight="1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1442327184</v>
      </c>
      <c r="K19" s="6">
        <v>1428110638</v>
      </c>
    </row>
    <row r="20" spans="1:11" ht="12.75" customHeight="1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24440</v>
      </c>
      <c r="K20" s="6">
        <v>29175</v>
      </c>
    </row>
    <row r="21" spans="1:11" ht="12.75" customHeight="1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76596715</v>
      </c>
      <c r="K40" s="47">
        <f>K41+K49+K56+K64</f>
        <v>63278551</v>
      </c>
    </row>
    <row r="41" spans="1:11" ht="12.75" customHeight="1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4928176</v>
      </c>
      <c r="K41" s="47">
        <f>SUM(K42:K48)</f>
        <v>10805560</v>
      </c>
    </row>
    <row r="42" spans="1:11" ht="12.75" customHeight="1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4928176</v>
      </c>
      <c r="K42" s="6">
        <v>10805560</v>
      </c>
    </row>
    <row r="43" spans="1:11" ht="12.75" customHeight="1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203520</v>
      </c>
      <c r="K49" s="47">
        <f>SUM(K50:K55)</f>
        <v>8558419</v>
      </c>
    </row>
    <row r="50" spans="1:11" ht="12.75" customHeight="1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17724</v>
      </c>
      <c r="K50" s="6">
        <v>0</v>
      </c>
    </row>
    <row r="51" spans="1:11" ht="12.75" customHeight="1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3496</v>
      </c>
      <c r="K51" s="6">
        <v>6146398</v>
      </c>
    </row>
    <row r="52" spans="1:11" ht="12.75" customHeight="1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5005</v>
      </c>
      <c r="K53" s="6">
        <v>16753</v>
      </c>
    </row>
    <row r="54" spans="1:11" ht="12.75" customHeight="1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169150</v>
      </c>
      <c r="K54" s="6">
        <v>42356</v>
      </c>
    </row>
    <row r="55" spans="1:11" ht="12.75" customHeight="1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8145</v>
      </c>
      <c r="K55" s="6">
        <v>2352912</v>
      </c>
    </row>
    <row r="56" spans="1:11" ht="12.75" customHeight="1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0</v>
      </c>
      <c r="K56" s="47">
        <f>SUM(K57:K63)</f>
        <v>7168536</v>
      </c>
    </row>
    <row r="57" spans="1:11" ht="12.75" customHeight="1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/>
    </row>
    <row r="58" spans="1:11" ht="12.75" customHeight="1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/>
    </row>
    <row r="59" spans="1:11" ht="12.75" customHeight="1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/>
    </row>
    <row r="60" spans="1:11" ht="12.75" customHeight="1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/>
    </row>
    <row r="61" spans="1:11" ht="12.75" customHeight="1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/>
    </row>
    <row r="62" spans="1:11" ht="12.75" customHeight="1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0</v>
      </c>
      <c r="K62" s="6">
        <v>7168536</v>
      </c>
    </row>
    <row r="63" spans="1:11" ht="12.75" customHeight="1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/>
    </row>
    <row r="64" spans="1:11" ht="12.75" customHeight="1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71465019</v>
      </c>
      <c r="K64" s="6">
        <v>36746036</v>
      </c>
    </row>
    <row r="65" spans="1:11" ht="12.75" customHeight="1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5670522</v>
      </c>
      <c r="K65" s="6">
        <v>6881560</v>
      </c>
    </row>
    <row r="66" spans="1:11" ht="12.75" customHeight="1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1524618861</v>
      </c>
      <c r="K66" s="47">
        <f>K7+K8+K40+K65</f>
        <v>1498299924</v>
      </c>
    </row>
    <row r="67" spans="1:11" ht="12.75" customHeight="1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ht="12.75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645794429</v>
      </c>
      <c r="K69" s="48">
        <f>K70+K71+K72+K78+K79+K82+K85</f>
        <v>666502232</v>
      </c>
    </row>
    <row r="70" spans="1:11" ht="12.75" customHeight="1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40289284</v>
      </c>
      <c r="K78" s="6">
        <v>54833836</v>
      </c>
    </row>
    <row r="79" spans="1:11" ht="12.75" customHeight="1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10892273</v>
      </c>
      <c r="K79" s="47">
        <f>K80-K81</f>
        <v>10967347</v>
      </c>
    </row>
    <row r="80" spans="1:11" ht="12.75" customHeight="1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10892273</v>
      </c>
      <c r="K80" s="6">
        <v>10967347</v>
      </c>
    </row>
    <row r="81" spans="1:11" ht="12.75" customHeight="1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34519646</v>
      </c>
      <c r="K82" s="47">
        <f>K83-K84</f>
        <v>40607823</v>
      </c>
    </row>
    <row r="83" spans="1:11" ht="12.75" customHeight="1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34519646</v>
      </c>
      <c r="K83" s="6">
        <v>40607823</v>
      </c>
    </row>
    <row r="84" spans="1:11" ht="12.75" customHeight="1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785311255</v>
      </c>
      <c r="K90" s="47">
        <f>SUM(K91:K99)</f>
        <v>737909247</v>
      </c>
    </row>
    <row r="91" spans="1:11" ht="12.75" customHeight="1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785311255</v>
      </c>
      <c r="K93" s="6">
        <v>737909247</v>
      </c>
    </row>
    <row r="94" spans="1:11" ht="12.75" customHeight="1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89769711</v>
      </c>
      <c r="K100" s="47">
        <f>SUM(K101:K112)</f>
        <v>88461404</v>
      </c>
    </row>
    <row r="101" spans="1:11" ht="12.75" customHeight="1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420173</v>
      </c>
      <c r="K101" s="6">
        <v>55566</v>
      </c>
    </row>
    <row r="102" spans="1:11" ht="12.75" customHeight="1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62792836</v>
      </c>
      <c r="K103" s="6">
        <v>67252685</v>
      </c>
    </row>
    <row r="104" spans="1:11" ht="12.75" customHeight="1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11760664</v>
      </c>
      <c r="K104" s="6">
        <v>7811867</v>
      </c>
    </row>
    <row r="105" spans="1:11" ht="12.75" customHeight="1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10482170</v>
      </c>
      <c r="K105" s="6">
        <v>7911957</v>
      </c>
    </row>
    <row r="106" spans="1:11" ht="12.75" customHeight="1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4183437</v>
      </c>
      <c r="K108" s="6">
        <v>5300988</v>
      </c>
    </row>
    <row r="109" spans="1:11" ht="12.75" customHeight="1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78573</v>
      </c>
      <c r="K109" s="6">
        <v>61921</v>
      </c>
    </row>
    <row r="110" spans="1:11" ht="12.75" customHeight="1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0</v>
      </c>
      <c r="K110" s="6">
        <v>30909</v>
      </c>
    </row>
    <row r="111" spans="1:11" ht="12.75" customHeight="1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51858</v>
      </c>
      <c r="K112" s="6">
        <v>35511</v>
      </c>
    </row>
    <row r="113" spans="1:11" ht="25.5" customHeight="1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3743466</v>
      </c>
      <c r="K113" s="6">
        <v>5427041</v>
      </c>
    </row>
    <row r="114" spans="1:11" ht="12.75" customHeight="1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1524618861</v>
      </c>
      <c r="K114" s="47">
        <f>K69+K86+K90+K100+K113</f>
        <v>1498299924</v>
      </c>
    </row>
    <row r="115" spans="1:11" ht="12.75" customHeight="1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ht="12.75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ht="12.75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20" sqref="M20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0" t="s">
        <v>308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136796866</v>
      </c>
      <c r="K7" s="48">
        <f>SUM(K8:K9)</f>
        <v>56438360</v>
      </c>
      <c r="L7" s="48">
        <f>SUM(L8:L9)</f>
        <v>272097834</v>
      </c>
      <c r="M7" s="48">
        <f>SUM(M8:M9)</f>
        <v>80822082</v>
      </c>
    </row>
    <row r="8" spans="1:13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133127902</v>
      </c>
      <c r="K8" s="6">
        <v>53781683</v>
      </c>
      <c r="L8" s="6">
        <v>269470721</v>
      </c>
      <c r="M8" s="6">
        <v>79569652</v>
      </c>
    </row>
    <row r="9" spans="1:13" ht="12.75" customHeight="1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3668964</v>
      </c>
      <c r="K9" s="6">
        <v>2656677</v>
      </c>
      <c r="L9" s="6">
        <v>2627113</v>
      </c>
      <c r="M9" s="6">
        <v>1252430</v>
      </c>
    </row>
    <row r="10" spans="1:13" ht="12.75" customHeight="1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103225371</v>
      </c>
      <c r="K10" s="47">
        <f>K11+K12+K16+K20+K21+K22+K25+K26</f>
        <v>43897287</v>
      </c>
      <c r="L10" s="47">
        <f>L11+L12+L16+L20+L21+L22+L25+L26</f>
        <v>199736232</v>
      </c>
      <c r="M10" s="47">
        <f>M11+M12+M16+M20+M21+M22+M25+M26</f>
        <v>67402947</v>
      </c>
    </row>
    <row r="11" spans="1:13" ht="12.75" customHeight="1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33503024</v>
      </c>
      <c r="K12" s="47">
        <f>SUM(K13:K15)</f>
        <v>16923098</v>
      </c>
      <c r="L12" s="47">
        <f>SUM(L13:L15)</f>
        <v>67571271</v>
      </c>
      <c r="M12" s="47">
        <f>SUM(M13:M15)</f>
        <v>26471847</v>
      </c>
    </row>
    <row r="13" spans="1:13" ht="12.75" customHeight="1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11082879</v>
      </c>
      <c r="K13" s="6">
        <v>6263377</v>
      </c>
      <c r="L13" s="6">
        <v>24613664</v>
      </c>
      <c r="M13" s="6">
        <v>10120673</v>
      </c>
    </row>
    <row r="14" spans="1:13" ht="12.75" customHeight="1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2914094</v>
      </c>
      <c r="K14" s="6">
        <v>2307336</v>
      </c>
      <c r="L14" s="6">
        <v>0</v>
      </c>
      <c r="M14" s="6">
        <v>0</v>
      </c>
    </row>
    <row r="15" spans="1:13" ht="12.75" customHeight="1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19506051</v>
      </c>
      <c r="K15" s="6">
        <v>8352385</v>
      </c>
      <c r="L15" s="6">
        <v>42957607</v>
      </c>
      <c r="M15" s="6">
        <v>16351174</v>
      </c>
    </row>
    <row r="16" spans="1:13" ht="12.75" customHeight="1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31843730</v>
      </c>
      <c r="K16" s="47">
        <f>SUM(K17:K19)</f>
        <v>11976029</v>
      </c>
      <c r="L16" s="47">
        <f>SUM(L17:L19)</f>
        <v>57800024</v>
      </c>
      <c r="M16" s="47">
        <f>SUM(M17:M19)</f>
        <v>18619901</v>
      </c>
    </row>
    <row r="17" spans="1:13" ht="12.75" customHeight="1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31253483</v>
      </c>
      <c r="K17" s="6">
        <v>11769975</v>
      </c>
      <c r="L17" s="6">
        <v>56701774</v>
      </c>
      <c r="M17" s="6">
        <v>18424246</v>
      </c>
    </row>
    <row r="18" spans="1:13" ht="12.75" customHeight="1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422300</v>
      </c>
      <c r="K18" s="6">
        <v>147523</v>
      </c>
      <c r="L18" s="6">
        <v>789780</v>
      </c>
      <c r="M18" s="6">
        <v>135021</v>
      </c>
    </row>
    <row r="19" spans="1:13" ht="12.75" customHeight="1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167947</v>
      </c>
      <c r="K19" s="6">
        <v>58531</v>
      </c>
      <c r="L19" s="6">
        <v>308470</v>
      </c>
      <c r="M19" s="6">
        <v>60634</v>
      </c>
    </row>
    <row r="20" spans="1:13" ht="12.75" customHeight="1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26886139</v>
      </c>
      <c r="K20" s="6">
        <v>9936847</v>
      </c>
      <c r="L20" s="6">
        <v>55532111</v>
      </c>
      <c r="M20" s="6">
        <v>16740701</v>
      </c>
    </row>
    <row r="21" spans="1:13" ht="12.75" customHeight="1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10941030</v>
      </c>
      <c r="K21" s="6">
        <v>5082572</v>
      </c>
      <c r="L21" s="6">
        <v>17430803</v>
      </c>
      <c r="M21" s="6">
        <v>5450271</v>
      </c>
    </row>
    <row r="22" spans="1:13" ht="12.75" customHeight="1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51448</v>
      </c>
      <c r="K26" s="6">
        <v>-21259</v>
      </c>
      <c r="L26" s="6">
        <v>1402023</v>
      </c>
      <c r="M26" s="6">
        <v>120227</v>
      </c>
    </row>
    <row r="27" spans="1:13" ht="12.75" customHeight="1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12893660</v>
      </c>
      <c r="K27" s="47">
        <f>SUM(K28:K32)</f>
        <v>24315</v>
      </c>
      <c r="L27" s="47">
        <f>SUM(L28:L32)</f>
        <v>491394</v>
      </c>
      <c r="M27" s="47">
        <f>SUM(M28:M32)</f>
        <v>17544</v>
      </c>
    </row>
    <row r="28" spans="1:13" ht="12.75" customHeight="1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0</v>
      </c>
      <c r="K28" s="6">
        <v>0</v>
      </c>
      <c r="L28" s="6">
        <v>427496</v>
      </c>
      <c r="M28" s="6">
        <v>0</v>
      </c>
    </row>
    <row r="29" spans="1:13" ht="12.75" customHeight="1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12893660</v>
      </c>
      <c r="K29" s="6">
        <v>24315</v>
      </c>
      <c r="L29" s="6">
        <v>63898</v>
      </c>
      <c r="M29" s="6">
        <v>17544</v>
      </c>
    </row>
    <row r="30" spans="1:13" ht="12.75" customHeight="1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11945509</v>
      </c>
      <c r="K33" s="47">
        <f>SUM(K34:K37)</f>
        <v>5226228</v>
      </c>
      <c r="L33" s="47">
        <f>SUM(L34:L37)</f>
        <v>32245173</v>
      </c>
      <c r="M33" s="47">
        <f>SUM(M34:M37)</f>
        <v>9321636</v>
      </c>
    </row>
    <row r="34" spans="1:13" ht="12.75" customHeight="1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11945509</v>
      </c>
      <c r="K35" s="6">
        <v>5226228</v>
      </c>
      <c r="L35" s="6">
        <v>32245173</v>
      </c>
      <c r="M35" s="6">
        <v>9321636</v>
      </c>
    </row>
    <row r="36" spans="1:13" ht="12.75" customHeight="1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149690526</v>
      </c>
      <c r="K42" s="47">
        <f>K7+K27+K38+K40</f>
        <v>56462675</v>
      </c>
      <c r="L42" s="47">
        <f>L7+L27+L38+L40</f>
        <v>272589228</v>
      </c>
      <c r="M42" s="47">
        <f>M7+M27+M38+M40</f>
        <v>80839626</v>
      </c>
    </row>
    <row r="43" spans="1:13" ht="12.75" customHeight="1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115170880</v>
      </c>
      <c r="K43" s="47">
        <f>K10+K33+K39+K41</f>
        <v>49123515</v>
      </c>
      <c r="L43" s="47">
        <f>L10+L33+L39+L41</f>
        <v>231981405</v>
      </c>
      <c r="M43" s="47">
        <f>M10+M33+M39+M41</f>
        <v>76724583</v>
      </c>
    </row>
    <row r="44" spans="1:13" ht="12.75" customHeight="1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34519646</v>
      </c>
      <c r="K44" s="47">
        <f>K42-K43</f>
        <v>7339160</v>
      </c>
      <c r="L44" s="47">
        <f>L42-L43</f>
        <v>40607823</v>
      </c>
      <c r="M44" s="47">
        <f>M42-M43</f>
        <v>4115043</v>
      </c>
    </row>
    <row r="45" spans="1:13" ht="12.75" customHeight="1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34519646</v>
      </c>
      <c r="K45" s="47">
        <f>IF(K42&gt;K43,K42-K43,0)</f>
        <v>7339160</v>
      </c>
      <c r="L45" s="47">
        <f>IF(L42&gt;L43,L42-L43,0)</f>
        <v>40607823</v>
      </c>
      <c r="M45" s="47">
        <f>IF(M42&gt;M43,M42-M43,0)</f>
        <v>4115043</v>
      </c>
    </row>
    <row r="46" spans="1:13" ht="12.75" customHeight="1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34519646</v>
      </c>
      <c r="K48" s="47">
        <f>K44-K47</f>
        <v>7339160</v>
      </c>
      <c r="L48" s="47">
        <f>L44-L47</f>
        <v>40607823</v>
      </c>
      <c r="M48" s="47">
        <f>M44-M47</f>
        <v>4115043</v>
      </c>
    </row>
    <row r="49" spans="1:13" ht="12.75" customHeight="1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34519646</v>
      </c>
      <c r="K49" s="47">
        <f>IF(K48&gt;0,K48,0)</f>
        <v>7339160</v>
      </c>
      <c r="L49" s="47">
        <f>IF(L48&gt;0,L48,0)</f>
        <v>40607823</v>
      </c>
      <c r="M49" s="47">
        <f>IF(M48&gt;0,M48,0)</f>
        <v>4115043</v>
      </c>
    </row>
    <row r="50" spans="1:13" ht="12.75" customHeight="1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34519646</v>
      </c>
      <c r="K56" s="5">
        <f>+K48</f>
        <v>7339160</v>
      </c>
      <c r="L56" s="5">
        <f>+L48</f>
        <v>40607823</v>
      </c>
      <c r="M56" s="5">
        <f>+M48</f>
        <v>4115043</v>
      </c>
    </row>
    <row r="57" spans="1:13" ht="12.75" customHeight="1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29926040</v>
      </c>
      <c r="K57" s="47">
        <f>SUM(K58:K64)</f>
        <v>17684056</v>
      </c>
      <c r="L57" s="47">
        <f>SUM(L58:L64)</f>
        <v>14544552</v>
      </c>
      <c r="M57" s="47">
        <f>SUM(M58:M64)</f>
        <v>41071151</v>
      </c>
    </row>
    <row r="58" spans="1:13" ht="12.75" customHeight="1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29926040</v>
      </c>
      <c r="K58" s="6">
        <v>17684056</v>
      </c>
      <c r="L58" s="6">
        <v>14544552</v>
      </c>
      <c r="M58" s="6">
        <v>41071151</v>
      </c>
    </row>
    <row r="59" spans="1:13" ht="12.75" customHeight="1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29926040</v>
      </c>
      <c r="K66" s="47">
        <f>K57-K65</f>
        <v>17684056</v>
      </c>
      <c r="L66" s="47">
        <f>L57-L65</f>
        <v>14544552</v>
      </c>
      <c r="M66" s="47">
        <f>M57-M65</f>
        <v>41071151</v>
      </c>
    </row>
    <row r="67" spans="1:13" ht="12.75" customHeight="1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64445686</v>
      </c>
      <c r="K67" s="55">
        <f>K56+K66</f>
        <v>25023216</v>
      </c>
      <c r="L67" s="55">
        <f>L56+L66</f>
        <v>55152375</v>
      </c>
      <c r="M67" s="55">
        <f>M56+M66</f>
        <v>45186194</v>
      </c>
    </row>
    <row r="68" spans="1:13" ht="12.75" customHeight="1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ht="12.75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34519646</v>
      </c>
      <c r="K7" s="6">
        <v>40607823</v>
      </c>
    </row>
    <row r="8" spans="1:11" ht="12.75" customHeight="1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26886139</v>
      </c>
      <c r="K8" s="6">
        <v>55532111</v>
      </c>
    </row>
    <row r="9" spans="1:11" ht="12.75" customHeight="1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23756412</v>
      </c>
      <c r="K9" s="6">
        <v>0</v>
      </c>
    </row>
    <row r="10" spans="1:11" ht="12.75" customHeight="1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0</v>
      </c>
      <c r="K10" s="6">
        <v>0</v>
      </c>
    </row>
    <row r="11" spans="1:11" ht="12.75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0</v>
      </c>
      <c r="K11" s="6">
        <v>0</v>
      </c>
    </row>
    <row r="12" spans="1:11" ht="12.75" customHeight="1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>
        <v>5936660</v>
      </c>
      <c r="K12" s="6">
        <v>1448464</v>
      </c>
    </row>
    <row r="13" spans="1:11" ht="12.75" customHeight="1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91098857</v>
      </c>
      <c r="K13" s="47">
        <f>SUM(K7:K12)</f>
        <v>97588398</v>
      </c>
    </row>
    <row r="14" spans="1:11" ht="12.75" customHeight="1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0</v>
      </c>
      <c r="K14" s="6">
        <v>2671230</v>
      </c>
    </row>
    <row r="15" spans="1:11" ht="12.75" customHeight="1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1943507</v>
      </c>
      <c r="K15" s="6">
        <v>9550317</v>
      </c>
    </row>
    <row r="16" spans="1:11" ht="12.75" customHeight="1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4928176</v>
      </c>
      <c r="K16" s="6">
        <v>5877384</v>
      </c>
    </row>
    <row r="17" spans="1:11" ht="12.75" customHeight="1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0</v>
      </c>
      <c r="K17" s="6">
        <v>322356</v>
      </c>
    </row>
    <row r="18" spans="1:11" ht="12.75" customHeight="1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6871683</v>
      </c>
      <c r="K18" s="47">
        <f>SUM(K14:K17)</f>
        <v>18421287</v>
      </c>
    </row>
    <row r="19" spans="1:11" ht="12.75" customHeight="1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84227174</v>
      </c>
      <c r="K19" s="47">
        <f>IF(K13&gt;K18,K13-K18,0)</f>
        <v>79167111</v>
      </c>
    </row>
    <row r="20" spans="1:11" ht="12.75" customHeight="1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650684848</v>
      </c>
      <c r="K28" s="6">
        <v>7923814</v>
      </c>
    </row>
    <row r="29" spans="1:11" ht="12.75" customHeight="1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305849912</v>
      </c>
      <c r="K29" s="6">
        <v>0</v>
      </c>
    </row>
    <row r="30" spans="1:11" ht="12.75" customHeight="1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0</v>
      </c>
      <c r="K30" s="6">
        <v>0</v>
      </c>
    </row>
    <row r="31" spans="1:11" ht="12.75" customHeight="1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956534760</v>
      </c>
      <c r="K31" s="47">
        <f>SUM(K28:K30)</f>
        <v>7923814</v>
      </c>
    </row>
    <row r="32" spans="1:11" ht="12.75" customHeight="1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956534760</v>
      </c>
      <c r="K33" s="47">
        <f>IF(K31&gt;K27,K31-K27,0)</f>
        <v>7923814</v>
      </c>
    </row>
    <row r="34" spans="1:11" ht="12.75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305660732</v>
      </c>
      <c r="K35" s="6">
        <v>0</v>
      </c>
    </row>
    <row r="36" spans="1:11" ht="12.75" customHeight="1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646331968</v>
      </c>
      <c r="K36" s="6">
        <v>210902745</v>
      </c>
    </row>
    <row r="37" spans="1:11" ht="12.75" customHeight="1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951992700</v>
      </c>
      <c r="K38" s="47">
        <f>SUM(K35:K37)</f>
        <v>210902745</v>
      </c>
    </row>
    <row r="39" spans="1:11" ht="12.75" customHeight="1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30496597</v>
      </c>
      <c r="K39" s="6">
        <v>275282825</v>
      </c>
    </row>
    <row r="40" spans="1:11" ht="12.75" customHeight="1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0</v>
      </c>
      <c r="K40" s="6">
        <v>34413664</v>
      </c>
    </row>
    <row r="41" spans="1:11" ht="12.75" customHeight="1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996600</v>
      </c>
      <c r="K42" s="6">
        <v>0</v>
      </c>
    </row>
    <row r="43" spans="1:11" ht="12.75" customHeight="1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31493197</v>
      </c>
      <c r="K44" s="47">
        <f>SUM(K39:K43)</f>
        <v>309696489</v>
      </c>
    </row>
    <row r="45" spans="1:11" ht="12.75" customHeight="1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920499503</v>
      </c>
      <c r="K45" s="47">
        <f>IF(K38&gt;K44,K38-K44,0)</f>
        <v>0</v>
      </c>
    </row>
    <row r="46" spans="1:11" ht="12.75" customHeight="1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0</v>
      </c>
      <c r="K46" s="47">
        <f>IF(K44&gt;K38,K44-K38,0)</f>
        <v>98793744</v>
      </c>
    </row>
    <row r="47" spans="1:11" ht="12.75" customHeight="1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48191917</v>
      </c>
      <c r="K47" s="47">
        <f>IF(K19-K20+K32-K33+K45-K46&gt;0,K19-K20+K32-K33+K45-K46,0)</f>
        <v>0</v>
      </c>
    </row>
    <row r="48" spans="1:11" ht="12.75" customHeight="1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27550447</v>
      </c>
    </row>
    <row r="49" spans="1:11" ht="12.75" customHeight="1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23273102</v>
      </c>
      <c r="K49" s="6">
        <v>71465019</v>
      </c>
    </row>
    <row r="50" spans="1:11" ht="12.75" customHeight="1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48191917</v>
      </c>
      <c r="K50" s="6">
        <v>0</v>
      </c>
    </row>
    <row r="51" spans="1:11" ht="12.75" customHeight="1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0</v>
      </c>
      <c r="K51" s="6">
        <v>27550447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71465019</v>
      </c>
      <c r="K52" s="55">
        <f>K49+K50-K51</f>
        <v>43914572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5" sqref="I15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7"/>
      <c r="B2" s="61"/>
      <c r="C2" s="271" t="s">
        <v>270</v>
      </c>
      <c r="D2" s="271"/>
      <c r="E2" s="64">
        <v>42370</v>
      </c>
      <c r="F2" s="38" t="s">
        <v>33</v>
      </c>
      <c r="G2" s="272">
        <v>42735</v>
      </c>
      <c r="H2" s="273"/>
      <c r="I2" s="61"/>
      <c r="J2" s="61"/>
      <c r="K2" s="61"/>
      <c r="L2" s="65"/>
    </row>
    <row r="3" spans="1:11" ht="22.5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1" ht="12.75" customHeight="1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436667250</v>
      </c>
      <c r="K5" s="5">
        <v>436667250</v>
      </c>
    </row>
    <row r="6" spans="1:11" ht="12.75" customHeight="1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68425976</v>
      </c>
      <c r="K6" s="6">
        <v>68425976</v>
      </c>
    </row>
    <row r="7" spans="1:11" ht="12.75" customHeight="1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1" ht="12.75" customHeight="1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10892273</v>
      </c>
      <c r="K8" s="6">
        <v>10967347</v>
      </c>
    </row>
    <row r="9" spans="1:11" ht="12.75" customHeight="1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34519646</v>
      </c>
      <c r="K9" s="6">
        <v>40607823</v>
      </c>
    </row>
    <row r="10" spans="1:11" ht="12.75" customHeight="1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1" ht="12.75" customHeight="1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1" ht="12.75" customHeight="1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1" ht="12.75" customHeight="1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1" ht="12.75" customHeight="1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605505145</v>
      </c>
      <c r="K14" s="47">
        <f>SUM(K5:K13)</f>
        <v>611668396</v>
      </c>
    </row>
    <row r="15" spans="1:11" ht="12.75" customHeight="1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40289283</v>
      </c>
      <c r="K15" s="6">
        <v>54833836</v>
      </c>
    </row>
    <row r="16" spans="1:11" ht="12.75" customHeight="1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>
        <v>0</v>
      </c>
      <c r="K16" s="6">
        <v>0</v>
      </c>
    </row>
    <row r="17" spans="1:11" ht="12.75" customHeight="1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>
        <v>0</v>
      </c>
      <c r="K17" s="6">
        <v>0</v>
      </c>
    </row>
    <row r="18" spans="1:11" ht="12.75" customHeight="1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>
        <v>0</v>
      </c>
      <c r="K18" s="6">
        <v>0</v>
      </c>
    </row>
    <row r="19" spans="1:11" ht="12.75" customHeight="1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>
        <v>0</v>
      </c>
      <c r="K19" s="6">
        <v>0</v>
      </c>
    </row>
    <row r="20" spans="1:11" ht="12.75" customHeight="1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>
        <v>0</v>
      </c>
      <c r="K20" s="6">
        <v>0</v>
      </c>
    </row>
    <row r="21" spans="1:11" ht="12.75" customHeight="1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40289283</v>
      </c>
      <c r="K21" s="55">
        <f>SUM(K15:K20)</f>
        <v>54833836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2017-02-17T08:32:51Z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