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19-09\"/>
    </mc:Choice>
  </mc:AlternateContent>
  <xr:revisionPtr revIDLastSave="0" documentId="13_ncr:1_{380F9C4F-B7C8-4192-9CA8-FD57893328AF}" xr6:coauthVersionLast="45" xr6:coauthVersionMax="45" xr10:uidLastSave="{00000000-0000-0000-0000-000000000000}"/>
  <bookViews>
    <workbookView xWindow="28680" yWindow="-120" windowWidth="25440" windowHeight="159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0" i="19" l="1"/>
  <c r="J80" i="19"/>
  <c r="K80" i="19"/>
  <c r="H80" i="19"/>
  <c r="H81" i="19"/>
  <c r="H89" i="19" s="1"/>
  <c r="I77" i="19"/>
  <c r="I81" i="19" s="1"/>
  <c r="I89" i="19" s="1"/>
  <c r="J77" i="19"/>
  <c r="J81" i="19" s="1"/>
  <c r="J89" i="19" s="1"/>
  <c r="K77" i="19"/>
  <c r="K81" i="19" s="1"/>
  <c r="K89"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<sst xmlns="http://schemas.openxmlformats.org/spreadsheetml/2006/main" count="521" uniqueCount="518">
  <si>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</si>
  <si>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</si>
  <si>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</si>
  <si>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</si>
  <si>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</si>
  <si>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</si>
  <si>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</si>
  <si>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</si>
  <si>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</si>
  <si>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</si>
  <si>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</si>
  <si>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</si>
  <si>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</si>
  <si>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</si>
  <si>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</si>
  <si>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</si>
  <si>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</si>
  <si>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</si>
  <si>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</si>
  <si>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</si>
  <si>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</si>
  <si>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</si>
  <si>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</si>
  <si>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</si>
  <si>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</si>
  <si>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</si>
  <si>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</si>
  <si>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</si>
  <si>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</si>
  <si>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</si>
  <si>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</si>
  <si>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</si>
  <si>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</si>
  <si>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</si>
  <si>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</si>
  <si>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</si>
  <si>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</si>
  <si>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</si>
  <si>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</si>
  <si>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</si>
  <si>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</si>
  <si>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</si>
  <si>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</si>
  <si>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</si>
  <si>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</si>
  <si>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</si>
  <si>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</si>
  <si>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</si>
  <si>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</si>
  <si>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</si>
  <si>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</si>
  <si>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</si>
  <si>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</si>
  <si>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</si>
  <si>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</si>
  <si>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</si>
  <si>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</si>
  <si>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</si>
  <si>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</si>
  <si>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</si>
  <si>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</si>
  <si>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</si>
  <si>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</si>
  <si>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</si>
  <si>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</si>
  <si>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</si>
  <si>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</si>
  <si>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</si>
  <si>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</si>
  <si>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</si>
  <si>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</si>
  <si>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</si>
  <si>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</si>
  <si>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</si>
  <si>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</si>
  <si>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</si>
  <si>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</si>
  <si>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</si>
  <si>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</si>
  <si>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</si>
  <si>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</si>
  <si>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</si>
  <si>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</si>
  <si>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</si>
  <si>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</si>
  <si>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</si>
  <si>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</si>
  <si>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</si>
  <si>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</si>
  <si>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</si>
  <si>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</si>
  <si>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</si>
  <si>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</si>
  <si>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</si>
  <si>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</si>
  <si>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</si>
  <si>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</si>
  <si>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</si>
  <si>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</si>
  <si>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</si>
  <si>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</si>
  <si>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</si>
  <si>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</si>
  <si>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</si>
  <si>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</si>
  <si>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</si>
  <si>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</si>
  <si>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</si>
  <si>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</si>
  <si>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</si>
  <si>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</si>
  <si>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</si>
  <si>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</si>
  <si>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</si>
  <si>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</si>
  <si>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</si>
  <si>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</si>
  <si>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</si>
  <si>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</si>
  <si>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</si>
  <si>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</si>
  <si>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</si>
  <si>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</si>
  <si>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</si>
  <si>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</si>
  <si>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</si>
  <si>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</si>
  <si>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</si>
  <si>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</si>
  <si>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</si>
  <si>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</si>
  <si>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</si>
  <si>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</si>
  <si>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</si>
  <si>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</si>
  <si>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</si>
  <si>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</si>
  <si>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</si>
  <si>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</si>
  <si>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</si>
  <si>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</si>
  <si>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</si>
  <si>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</si>
  <si>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</si>
  <si>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</si>
  <si>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</si>
  <si>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</si>
  <si>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</si>
  <si>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</si>
  <si>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</si>
  <si>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</si>
  <si>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</si>
  <si>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</si>
  <si>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</si>
  <si>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</si>
  <si>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</si>
  <si>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</si>
  <si>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</si>
  <si>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</si>
  <si>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</si>
  <si>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</si>
  <si>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</si>
  <si>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</si>
  <si>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</si>
  <si>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</si>
  <si>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</si>
  <si>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</si>
  <si>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</si>
  <si>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</si>
  <si>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</si>
  <si>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</si>
  <si>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</si>
  <si>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</si>
  <si>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</si>
  <si>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</si>
  <si>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</si>
  <si>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</si>
  <si>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</si>
  <si>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</si>
  <si>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</si>
  <si>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</si>
  <si>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</si>
  <si>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</si>
  <si>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</si>
  <si>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</si>
  <si>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</si>
  <si>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</si>
  <si>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</si>
  <si>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</si>
  <si>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</si>
  <si>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</si>
  <si>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</si>
  <si>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</si>
  <si>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</si>
  <si>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</si>
  <si>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</si>
  <si>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</si>
  <si>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</si>
  <si>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</si>
  <si>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</si>
  <si>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</si>
  <si>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</si>
  <si>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</si>
  <si>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</si>
  <si>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</si>
  <si>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</si>
  <si>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</si>
  <si>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</si>
  <si>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</si>
  <si>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</si>
  <si>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</si>
  <si>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</si>
  <si>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</si>
  <si>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</si>
  <si>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</si>
  <si>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</si>
  <si>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</si>
  <si>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</si>
  <si>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</si>
  <si>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</si>
  <si>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</si>
  <si>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</si>
  <si>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</si>
  <si>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</si>
  <si>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</si>
  <si>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</si>
  <si>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</si>
  <si>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</si>
  <si>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</si>
  <si>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</si>
  <si>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</si>
  <si>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</si>
  <si>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</si>
  <si>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</si>
  <si>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</si>
  <si>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</si>
  <si>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</si>
  <si>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</si>
  <si>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</si>
  <si>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</si>
  <si>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</si>
  <si>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</si>
  <si>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</si>
  <si>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</si>
  <si>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</si>
  <si>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</si>
  <si>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</si>
  <si>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</si>
  <si>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</si>
  <si>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</si>
  <si>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</si>
  <si>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</si>
  <si>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</si>
  <si>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</si>
  <si>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</si>
  <si>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</si>
  <si>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</si>
  <si>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</si>
  <si>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</si>
  <si>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</si>
  <si>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</si>
  <si>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</si>
  <si>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</si>
  <si>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</si>
  <si>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</si>
  <si>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</si>
  <si>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</si>
  <si>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</si>
  <si>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</si>
  <si>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</si>
  <si>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</si>
  <si>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</si>
  <si>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</si>
  <si>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</si>
  <si>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</si>
  <si>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</si>
  <si>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</si>
  <si>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</si>
  <si>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</si>
  <si>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</si>
  <si>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</si>
  <si>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</si>
  <si>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</si>
  <si>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</si>
  <si>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</si>
  <si>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</si>
  <si>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</si>
  <si>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</si>
  <si>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</si>
  <si>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</si>
  <si>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</si>
  <si>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</si>
  <si>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</si>
  <si>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</si>
  <si>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</si>
  <si>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</si>
  <si>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</si>
  <si>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</si>
  <si>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</si>
  <si>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</si>
  <si>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</si>
  <si>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</si>
  <si>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</si>
  <si>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</si>
  <si>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</si>
  <si>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</si>
  <si>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</si>
  <si>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</si>
  <si>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</si>
  <si>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</si>
  <si>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</si>
  <si>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</si>
  <si>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</si>
  <si>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</si>
  <si>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</si>
  <si>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</si>
  <si>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</si>
  <si>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</si>
  <si>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</si>
  <si>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</si>
  <si>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</si>
  <si>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</si>
  <si>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</si>
  <si>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</si>
  <si>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</si>
  <si>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</si>
  <si>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</si>
  <si>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</si>
  <si>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</si>
  <si>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</si>
  <si>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</si>
  <si>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</si>
  <si>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</si>
  <si>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</si>
  <si>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</si>
  <si>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</si>
  <si>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</si>
  <si>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</si>
  <si>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</si>
  <si>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</si>
  <si>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</si>
  <si>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</si>
  <si>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</si>
  <si>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</si>
  <si>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</si>
  <si>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</si>
  <si>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</si>
  <si>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</si>
  <si>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</si>
  <si>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</si>
  <si>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</si>
  <si>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</si>
  <si>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</si>
  <si>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</si>
  <si>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</si>
  <si>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</si>
  <si>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</si>
  <si>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</si>
  <si>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</si>
  <si>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</si>
  <si>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</si>
  <si>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</si>
  <si>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</si>
  <si>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</si>
  <si>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</si>
  <si>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</si>
  <si>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</si>
  <si>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</si>
  <si>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</si>
  <si>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</si>
  <si>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</si>
  <si>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</si>
  <si>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</si>
  <si>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</si>
  <si>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</si>
  <si>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</si>
  <si>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</si>
  <si>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</si>
  <si>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</si>
  <si>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</si>
  <si>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</si>
  <si>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</si>
  <si>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</si>
  <si>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</si>
  <si>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</si>
  <si>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</si>
  <si>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</si>
  <si>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</si>
  <si>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</si>
  <si>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</si>
  <si>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</si>
  <si>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</si>
  <si>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</si>
  <si>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</si>
  <si>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</si>
  <si>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</si>
  <si>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</si>
  <si>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</si>
  <si>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</si>
  <si>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</si>
  <si>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</si>
  <si>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</si>
  <si>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</si>
  <si>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</si>
  <si>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</si>
  <si>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</si>
  <si>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</si>
  <si>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</si>
  <si>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</si>
  <si>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</si>
  <si>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</si>
  <si>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</si>
  <si>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</si>
  <si>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</si>
  <si>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</si>
  <si>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</si>
  <si>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</si>
  <si>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</si>
  <si>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</si>
  <si>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</si>
  <si>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</si>
  <si>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</si>
  <si>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</si>
  <si>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</si>
  <si>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</si>
  <si>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</si>
  <si>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</si>
  <si>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</si>
  <si>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</si>
  <si>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</si>
  <si>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</si>
  <si>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</si>
  <si>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</si>
  <si>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</si>
  <si>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</si>
  <si>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</si>
  <si>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</si>
  <si>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</si>
  <si>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</si>
  <si>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</si>
  <si>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</si>
  <si>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</si>
  <si>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</si>
  <si>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</si>
  <si>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</si>
  <si>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</si>
  <si>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</si>
  <si>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</si>
  <si>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</si>
  <si>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</si>
  <si>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</si>
  <si>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</si>
  <si>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</si>
  <si>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</si>
  <si>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</si>
  <si>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</si>
  <si>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</si>
  <si>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</si>
  <si>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</si>
  <si>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</si>
  <si>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</si>
  <si>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</si>
  <si>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</si>
  <si>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</si>
  <si>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</si>
  <si>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</si>
  <si>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</si>
  <si>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</si>
  <si>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</si>
  <si>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</si>
  <si>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</si>
  <si>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</si>
  <si>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</si>
  <si>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</si>
  <si>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</si>
  <si>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</si>
  <si>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</si>
  <si>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</si>
  <si>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</si>
  <si>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</si>
  <si>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</si>
  <si>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</si>
  <si>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</si>
  <si>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</si>
  <si>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</si>
  <si>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</si>
  <si>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</si>
  <si>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</si>
  <si>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</si>
  <si>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</si>
  <si>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</si>
  <si>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</si>
  <si>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</si>
  <si>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</si>
  <si>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</si>
  <si>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</si>
  <si>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</si>
  <si>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</si>
  <si>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</si>
  <si>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</si>
  <si>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</si>
  <si>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</si>
  <si>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</si>
  <si>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</si>
  <si>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</si>
  <si>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</si>
  <si>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</si>
  <si>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</si>
  <si>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</si>
  <si>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</si>
  <si>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</si>
  <si>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</si>
  <si>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</si>
  <si>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</si>
  <si>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</si>
  <si>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</si>
  <si>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30.09.2019 </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</si>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</sst>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492</v>
      </c>
    </row>
    <row r="3" spans="1:14" x14ac:dyDescent="0.25">
      <c r="A3" s="74"/>
      <c r="B3" s="75"/>
      <c r="C3" s="75"/>
      <c r="D3" s="75"/>
      <c r="E3" s="75"/>
      <c r="F3" s="75"/>
      <c r="G3" s="75"/>
      <c r="H3" s="75"/>
      <c r="I3" s="75"/>
      <c r="J3" s="76"/>
      <c r="N3" s="121" t="s">
        <v>493</v>
      </c>
    </row>
    <row r="4" spans="1:14" ht="33.6" customHeight="1" x14ac:dyDescent="0.25">
      <c r="A4" s="130" t="s">
        <v>2</v>
      </c>
      <c r="B4" s="131"/>
      <c r="C4" s="131"/>
      <c r="D4" s="131"/>
      <c r="E4" s="132">
        <v>43466</v>
      </c>
      <c r="F4" s="133"/>
      <c r="G4" s="77" t="s">
        <v>3</v>
      </c>
      <c r="H4" s="132">
        <v>43738</v>
      </c>
      <c r="I4" s="133"/>
      <c r="J4" s="78"/>
      <c r="N4" s="121" t="s">
        <v>494</v>
      </c>
    </row>
    <row r="5" spans="1:14" s="79" customFormat="1" ht="10.15" customHeight="1" x14ac:dyDescent="0.25">
      <c r="A5" s="134"/>
      <c r="B5" s="135"/>
      <c r="C5" s="135"/>
      <c r="D5" s="135"/>
      <c r="E5" s="135"/>
      <c r="F5" s="135"/>
      <c r="G5" s="135"/>
      <c r="H5" s="135"/>
      <c r="I5" s="135"/>
      <c r="J5" s="136"/>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501</v>
      </c>
      <c r="D11" s="140"/>
      <c r="E11" s="91"/>
      <c r="F11" s="148" t="s">
        <v>8</v>
      </c>
      <c r="G11" s="138"/>
      <c r="H11" s="149" t="s">
        <v>502</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503</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504</v>
      </c>
      <c r="D15" s="140"/>
      <c r="E15" s="157"/>
      <c r="F15" s="158"/>
      <c r="G15" s="97" t="s">
        <v>11</v>
      </c>
      <c r="H15" s="149"/>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505</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23000</v>
      </c>
      <c r="D21" s="150"/>
      <c r="E21" s="143"/>
      <c r="F21" s="143"/>
      <c r="G21" s="154" t="s">
        <v>506</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507</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508</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509</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140</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510</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511</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512</v>
      </c>
      <c r="D50" s="150"/>
      <c r="E50" s="175" t="s">
        <v>33</v>
      </c>
      <c r="F50" s="176"/>
      <c r="G50" s="154" t="s">
        <v>513</v>
      </c>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514</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515</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508</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5" zoomScaleNormal="100" zoomScaleSheetLayoutView="115" workbookViewId="0">
      <selection activeCell="A3" sqref="A3:I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516</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497</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1186407950</v>
      </c>
      <c r="I9" s="34">
        <f>I10+I17+I27+I38+I43</f>
        <v>1204434798</v>
      </c>
    </row>
    <row r="10" spans="1:9" ht="12.75" customHeight="1" x14ac:dyDescent="0.2">
      <c r="A10" s="184" t="s">
        <v>51</v>
      </c>
      <c r="B10" s="184"/>
      <c r="C10" s="184"/>
      <c r="D10" s="184"/>
      <c r="E10" s="184"/>
      <c r="F10" s="184"/>
      <c r="G10" s="16">
        <v>3</v>
      </c>
      <c r="H10" s="34">
        <f>H11+H12+H13+H14+H15+H16</f>
        <v>0</v>
      </c>
      <c r="I10" s="34">
        <f>I11+I12+I13+I14+I15+I16</f>
        <v>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0</v>
      </c>
      <c r="I12" s="33">
        <v>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1186301689</v>
      </c>
      <c r="I17" s="34">
        <f>I18+I19+I20+I21+I22+I23+I24+I25+I26</f>
        <v>1204323516</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1186301689</v>
      </c>
      <c r="I20" s="33">
        <v>1202152491</v>
      </c>
    </row>
    <row r="21" spans="1:9" ht="12.75" customHeight="1" x14ac:dyDescent="0.2">
      <c r="A21" s="183" t="s">
        <v>62</v>
      </c>
      <c r="B21" s="183"/>
      <c r="C21" s="183"/>
      <c r="D21" s="183"/>
      <c r="E21" s="183"/>
      <c r="F21" s="183"/>
      <c r="G21" s="15">
        <v>14</v>
      </c>
      <c r="H21" s="33">
        <v>0</v>
      </c>
      <c r="I21" s="33">
        <v>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2171025</v>
      </c>
    </row>
    <row r="24" spans="1:9" ht="12.75" customHeight="1" x14ac:dyDescent="0.2">
      <c r="A24" s="183" t="s">
        <v>65</v>
      </c>
      <c r="B24" s="183"/>
      <c r="C24" s="183"/>
      <c r="D24" s="183"/>
      <c r="E24" s="183"/>
      <c r="F24" s="183"/>
      <c r="G24" s="15">
        <v>17</v>
      </c>
      <c r="H24" s="33">
        <v>0</v>
      </c>
      <c r="I24" s="33">
        <v>0</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106261</v>
      </c>
      <c r="I27" s="34">
        <f>SUM(I28:I37)</f>
        <v>111282</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106261</v>
      </c>
      <c r="I35" s="33">
        <v>111282</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95973771</v>
      </c>
      <c r="I44" s="34">
        <f>I45+I53+I60+I70</f>
        <v>92846576</v>
      </c>
    </row>
    <row r="45" spans="1:9" ht="12.75" customHeight="1" x14ac:dyDescent="0.2">
      <c r="A45" s="184" t="s">
        <v>86</v>
      </c>
      <c r="B45" s="184"/>
      <c r="C45" s="184"/>
      <c r="D45" s="184"/>
      <c r="E45" s="184"/>
      <c r="F45" s="184"/>
      <c r="G45" s="16">
        <v>38</v>
      </c>
      <c r="H45" s="34">
        <f>SUM(H46:H52)</f>
        <v>13778961</v>
      </c>
      <c r="I45" s="34">
        <f>SUM(I46:I52)</f>
        <v>6095614</v>
      </c>
    </row>
    <row r="46" spans="1:9" ht="12.75" customHeight="1" x14ac:dyDescent="0.2">
      <c r="A46" s="183" t="s">
        <v>87</v>
      </c>
      <c r="B46" s="183"/>
      <c r="C46" s="183"/>
      <c r="D46" s="183"/>
      <c r="E46" s="183"/>
      <c r="F46" s="183"/>
      <c r="G46" s="15">
        <v>39</v>
      </c>
      <c r="H46" s="33">
        <v>13778961</v>
      </c>
      <c r="I46" s="33">
        <v>6095614</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25805521</v>
      </c>
      <c r="I53" s="34">
        <f>SUM(I54:I59)</f>
        <v>31386658</v>
      </c>
    </row>
    <row r="54" spans="1:9" ht="12.75" customHeight="1" x14ac:dyDescent="0.2">
      <c r="A54" s="183" t="s">
        <v>95</v>
      </c>
      <c r="B54" s="183"/>
      <c r="C54" s="183"/>
      <c r="D54" s="183"/>
      <c r="E54" s="183"/>
      <c r="F54" s="183"/>
      <c r="G54" s="15">
        <v>47</v>
      </c>
      <c r="H54" s="33">
        <v>11555</v>
      </c>
      <c r="I54" s="33">
        <v>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24175791</v>
      </c>
      <c r="I56" s="33">
        <v>31288538</v>
      </c>
    </row>
    <row r="57" spans="1:9" ht="12.75" customHeight="1" x14ac:dyDescent="0.2">
      <c r="A57" s="183" t="s">
        <v>98</v>
      </c>
      <c r="B57" s="183"/>
      <c r="C57" s="183"/>
      <c r="D57" s="183"/>
      <c r="E57" s="183"/>
      <c r="F57" s="183"/>
      <c r="G57" s="15">
        <v>50</v>
      </c>
      <c r="H57" s="33">
        <v>0</v>
      </c>
      <c r="I57" s="33">
        <v>8025</v>
      </c>
    </row>
    <row r="58" spans="1:9" ht="12.75" customHeight="1" x14ac:dyDescent="0.2">
      <c r="A58" s="183" t="s">
        <v>99</v>
      </c>
      <c r="B58" s="183"/>
      <c r="C58" s="183"/>
      <c r="D58" s="183"/>
      <c r="E58" s="183"/>
      <c r="F58" s="183"/>
      <c r="G58" s="15">
        <v>51</v>
      </c>
      <c r="H58" s="33">
        <v>29355</v>
      </c>
      <c r="I58" s="33">
        <v>36321</v>
      </c>
    </row>
    <row r="59" spans="1:9" ht="12.75" customHeight="1" x14ac:dyDescent="0.2">
      <c r="A59" s="183" t="s">
        <v>100</v>
      </c>
      <c r="B59" s="183"/>
      <c r="C59" s="183"/>
      <c r="D59" s="183"/>
      <c r="E59" s="183"/>
      <c r="F59" s="183"/>
      <c r="G59" s="15">
        <v>52</v>
      </c>
      <c r="H59" s="33">
        <v>1588820</v>
      </c>
      <c r="I59" s="33">
        <v>53774</v>
      </c>
    </row>
    <row r="60" spans="1:9" ht="12.75" customHeight="1" x14ac:dyDescent="0.2">
      <c r="A60" s="184" t="s">
        <v>101</v>
      </c>
      <c r="B60" s="184"/>
      <c r="C60" s="184"/>
      <c r="D60" s="184"/>
      <c r="E60" s="184"/>
      <c r="F60" s="184"/>
      <c r="G60" s="16">
        <v>53</v>
      </c>
      <c r="H60" s="34">
        <f>SUM(H61:H69)</f>
        <v>6469192</v>
      </c>
      <c r="I60" s="34">
        <f>SUM(I61:I69)</f>
        <v>6774908</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6469192</v>
      </c>
      <c r="I68" s="33">
        <v>6774908</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49920097</v>
      </c>
      <c r="I70" s="33">
        <v>48589396</v>
      </c>
    </row>
    <row r="71" spans="1:9" ht="12.75" customHeight="1" x14ac:dyDescent="0.2">
      <c r="A71" s="200" t="s">
        <v>112</v>
      </c>
      <c r="B71" s="200"/>
      <c r="C71" s="200"/>
      <c r="D71" s="200"/>
      <c r="E71" s="200"/>
      <c r="F71" s="200"/>
      <c r="G71" s="15">
        <v>64</v>
      </c>
      <c r="H71" s="33">
        <v>4542884</v>
      </c>
      <c r="I71" s="33">
        <v>1514780</v>
      </c>
    </row>
    <row r="72" spans="1:9" ht="12.75" customHeight="1" x14ac:dyDescent="0.2">
      <c r="A72" s="185" t="s">
        <v>113</v>
      </c>
      <c r="B72" s="185"/>
      <c r="C72" s="185"/>
      <c r="D72" s="185"/>
      <c r="E72" s="185"/>
      <c r="F72" s="185"/>
      <c r="G72" s="16">
        <v>65</v>
      </c>
      <c r="H72" s="34">
        <f>H8+H9+H44+H71</f>
        <v>1286924605</v>
      </c>
      <c r="I72" s="34">
        <f>I8+I9+I44+I71</f>
        <v>1298796154</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624227623</v>
      </c>
      <c r="I75" s="34">
        <f>I76+I77+I78+I84+I85+I89+I92+I95</f>
        <v>671397489</v>
      </c>
    </row>
    <row r="76" spans="1:9" ht="12.75" customHeight="1" x14ac:dyDescent="0.2">
      <c r="A76" s="183" t="s">
        <v>117</v>
      </c>
      <c r="B76" s="183"/>
      <c r="C76" s="183"/>
      <c r="D76" s="183"/>
      <c r="E76" s="183"/>
      <c r="F76" s="183"/>
      <c r="G76" s="15">
        <v>68</v>
      </c>
      <c r="H76" s="33">
        <v>436667250</v>
      </c>
      <c r="I76" s="33">
        <v>436667250</v>
      </c>
    </row>
    <row r="77" spans="1:9" ht="12.75" customHeight="1" x14ac:dyDescent="0.2">
      <c r="A77" s="183" t="s">
        <v>118</v>
      </c>
      <c r="B77" s="183"/>
      <c r="C77" s="183"/>
      <c r="D77" s="183"/>
      <c r="E77" s="183"/>
      <c r="F77" s="183"/>
      <c r="G77" s="15">
        <v>69</v>
      </c>
      <c r="H77" s="33">
        <v>68425976</v>
      </c>
      <c r="I77" s="33">
        <v>68425976</v>
      </c>
    </row>
    <row r="78" spans="1:9" ht="12.75" customHeight="1" x14ac:dyDescent="0.2">
      <c r="A78" s="184" t="s">
        <v>119</v>
      </c>
      <c r="B78" s="184"/>
      <c r="C78" s="184"/>
      <c r="D78" s="184"/>
      <c r="E78" s="184"/>
      <c r="F78" s="184"/>
      <c r="G78" s="16">
        <v>70</v>
      </c>
      <c r="H78" s="34">
        <f>SUM(H79:H83)</f>
        <v>51963626</v>
      </c>
      <c r="I78" s="34">
        <f>SUM(I79:I83)</f>
        <v>81886043</v>
      </c>
    </row>
    <row r="79" spans="1:9" ht="12.75" customHeight="1" x14ac:dyDescent="0.2">
      <c r="A79" s="183" t="s">
        <v>120</v>
      </c>
      <c r="B79" s="183"/>
      <c r="C79" s="183"/>
      <c r="D79" s="183"/>
      <c r="E79" s="183"/>
      <c r="F79" s="183"/>
      <c r="G79" s="15">
        <v>71</v>
      </c>
      <c r="H79" s="33">
        <v>3637013</v>
      </c>
      <c r="I79" s="33">
        <v>3951238</v>
      </c>
    </row>
    <row r="80" spans="1:9" ht="12.75" customHeight="1" x14ac:dyDescent="0.2">
      <c r="A80" s="183" t="s">
        <v>121</v>
      </c>
      <c r="B80" s="183"/>
      <c r="C80" s="183"/>
      <c r="D80" s="183"/>
      <c r="E80" s="183"/>
      <c r="F80" s="183"/>
      <c r="G80" s="15">
        <v>72</v>
      </c>
      <c r="H80" s="33">
        <v>996600</v>
      </c>
      <c r="I80" s="33">
        <v>996600</v>
      </c>
    </row>
    <row r="81" spans="1:9" ht="12.75" customHeight="1" x14ac:dyDescent="0.2">
      <c r="A81" s="183" t="s">
        <v>122</v>
      </c>
      <c r="B81" s="183"/>
      <c r="C81" s="183"/>
      <c r="D81" s="183"/>
      <c r="E81" s="183"/>
      <c r="F81" s="183"/>
      <c r="G81" s="15">
        <v>73</v>
      </c>
      <c r="H81" s="33">
        <v>-996600</v>
      </c>
      <c r="I81" s="33">
        <v>-996600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48326613</v>
      </c>
      <c r="I83" s="33">
        <v>77934805</v>
      </c>
    </row>
    <row r="84" spans="1:9" ht="12.75" customHeight="1" x14ac:dyDescent="0.2">
      <c r="A84" s="201" t="s">
        <v>125</v>
      </c>
      <c r="B84" s="201"/>
      <c r="C84" s="201"/>
      <c r="D84" s="201"/>
      <c r="E84" s="201"/>
      <c r="F84" s="201"/>
      <c r="G84" s="119">
        <v>76</v>
      </c>
      <c r="H84" s="120">
        <v>0</v>
      </c>
      <c r="I84" s="120">
        <v>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60886273</v>
      </c>
      <c r="I89" s="34">
        <f>I90-I91</f>
        <v>66856546</v>
      </c>
    </row>
    <row r="90" spans="1:9" ht="12.75" customHeight="1" x14ac:dyDescent="0.2">
      <c r="A90" s="183" t="s">
        <v>131</v>
      </c>
      <c r="B90" s="183"/>
      <c r="C90" s="183"/>
      <c r="D90" s="183"/>
      <c r="E90" s="183"/>
      <c r="F90" s="183"/>
      <c r="G90" s="15">
        <v>82</v>
      </c>
      <c r="H90" s="33">
        <v>60886273</v>
      </c>
      <c r="I90" s="33">
        <v>66856546</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6284498</v>
      </c>
      <c r="I92" s="34">
        <f>I93-I94</f>
        <v>17561674</v>
      </c>
    </row>
    <row r="93" spans="1:9" ht="12.75" customHeight="1" x14ac:dyDescent="0.2">
      <c r="A93" s="183" t="s">
        <v>134</v>
      </c>
      <c r="B93" s="183"/>
      <c r="C93" s="183"/>
      <c r="D93" s="183"/>
      <c r="E93" s="183"/>
      <c r="F93" s="183"/>
      <c r="G93" s="15">
        <v>85</v>
      </c>
      <c r="H93" s="33">
        <v>6284498</v>
      </c>
      <c r="I93" s="33">
        <v>17561674</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557475725</v>
      </c>
      <c r="I103" s="34">
        <f>SUM(I104:I114)</f>
        <v>570270659</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557475725</v>
      </c>
      <c r="I109" s="33">
        <v>570270659</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99844775</v>
      </c>
      <c r="I115" s="34">
        <f>SUM(I116:I129)</f>
        <v>40872599</v>
      </c>
    </row>
    <row r="116" spans="1:9" ht="12.75" customHeight="1" x14ac:dyDescent="0.2">
      <c r="A116" s="183" t="s">
        <v>157</v>
      </c>
      <c r="B116" s="183"/>
      <c r="C116" s="183"/>
      <c r="D116" s="183"/>
      <c r="E116" s="183"/>
      <c r="F116" s="183"/>
      <c r="G116" s="15">
        <v>108</v>
      </c>
      <c r="H116" s="33">
        <v>5928044</v>
      </c>
      <c r="I116" s="33">
        <v>10511155</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73630070</v>
      </c>
      <c r="I121" s="33">
        <v>15889951</v>
      </c>
    </row>
    <row r="122" spans="1:9" ht="12.75" customHeight="1" x14ac:dyDescent="0.2">
      <c r="A122" s="183" t="s">
        <v>163</v>
      </c>
      <c r="B122" s="183"/>
      <c r="C122" s="183"/>
      <c r="D122" s="183"/>
      <c r="E122" s="183"/>
      <c r="F122" s="183"/>
      <c r="G122" s="15">
        <v>114</v>
      </c>
      <c r="H122" s="33">
        <v>5328229</v>
      </c>
      <c r="I122" s="33">
        <v>0</v>
      </c>
    </row>
    <row r="123" spans="1:9" ht="12.75" customHeight="1" x14ac:dyDescent="0.2">
      <c r="A123" s="183" t="s">
        <v>164</v>
      </c>
      <c r="B123" s="183"/>
      <c r="C123" s="183"/>
      <c r="D123" s="183"/>
      <c r="E123" s="183"/>
      <c r="F123" s="183"/>
      <c r="G123" s="15">
        <v>115</v>
      </c>
      <c r="H123" s="33">
        <v>10587864</v>
      </c>
      <c r="I123" s="33">
        <v>4465993</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4193405</v>
      </c>
      <c r="I125" s="33">
        <v>4987838</v>
      </c>
    </row>
    <row r="126" spans="1:9" x14ac:dyDescent="0.2">
      <c r="A126" s="183" t="s">
        <v>167</v>
      </c>
      <c r="B126" s="183"/>
      <c r="C126" s="183"/>
      <c r="D126" s="183"/>
      <c r="E126" s="183"/>
      <c r="F126" s="183"/>
      <c r="G126" s="15">
        <v>118</v>
      </c>
      <c r="H126" s="33">
        <v>32267</v>
      </c>
      <c r="I126" s="33">
        <v>38085</v>
      </c>
    </row>
    <row r="127" spans="1:9" x14ac:dyDescent="0.2">
      <c r="A127" s="183" t="s">
        <v>168</v>
      </c>
      <c r="B127" s="183"/>
      <c r="C127" s="183"/>
      <c r="D127" s="183"/>
      <c r="E127" s="183"/>
      <c r="F127" s="183"/>
      <c r="G127" s="15">
        <v>119</v>
      </c>
      <c r="H127" s="33">
        <v>53773</v>
      </c>
      <c r="I127" s="33">
        <v>53774</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91123</v>
      </c>
      <c r="I129" s="33">
        <v>4925803</v>
      </c>
    </row>
    <row r="130" spans="1:9" ht="22.15" customHeight="1" x14ac:dyDescent="0.2">
      <c r="A130" s="200" t="s">
        <v>171</v>
      </c>
      <c r="B130" s="200"/>
      <c r="C130" s="200"/>
      <c r="D130" s="200"/>
      <c r="E130" s="200"/>
      <c r="F130" s="200"/>
      <c r="G130" s="15">
        <v>122</v>
      </c>
      <c r="H130" s="33">
        <v>5376482</v>
      </c>
      <c r="I130" s="33">
        <v>16255407</v>
      </c>
    </row>
    <row r="131" spans="1:9" x14ac:dyDescent="0.2">
      <c r="A131" s="185" t="s">
        <v>172</v>
      </c>
      <c r="B131" s="185"/>
      <c r="C131" s="185"/>
      <c r="D131" s="185"/>
      <c r="E131" s="185"/>
      <c r="F131" s="185"/>
      <c r="G131" s="16">
        <v>123</v>
      </c>
      <c r="H131" s="34">
        <f>H75+H96+H103+H115+H130</f>
        <v>1286924605</v>
      </c>
      <c r="I131" s="34">
        <f>I75+I96+I103+I115+I130</f>
        <v>1298796154</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115" zoomScaleNormal="115" zoomScaleSheetLayoutView="110" workbookViewId="0">
      <selection activeCell="K91" sqref="K9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517</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499</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219263539</v>
      </c>
      <c r="I8" s="37">
        <f>SUM(I9:I13)</f>
        <v>80889423</v>
      </c>
      <c r="J8" s="37">
        <f>SUM(J9:J13)</f>
        <v>201887604</v>
      </c>
      <c r="K8" s="37">
        <f>SUM(K9:K13)</f>
        <v>65156094</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218406787</v>
      </c>
      <c r="I10" s="33">
        <v>80785149</v>
      </c>
      <c r="J10" s="33">
        <v>201155268</v>
      </c>
      <c r="K10" s="33">
        <v>65029122</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856752</v>
      </c>
      <c r="I13" s="33">
        <v>104274</v>
      </c>
      <c r="J13" s="33">
        <v>732336</v>
      </c>
      <c r="K13" s="33">
        <v>126972</v>
      </c>
    </row>
    <row r="14" spans="1:11" ht="22.15" customHeight="1" x14ac:dyDescent="0.2">
      <c r="A14" s="219" t="s">
        <v>190</v>
      </c>
      <c r="B14" s="219"/>
      <c r="C14" s="219"/>
      <c r="D14" s="219"/>
      <c r="E14" s="219"/>
      <c r="F14" s="219"/>
      <c r="G14" s="20">
        <v>131</v>
      </c>
      <c r="H14" s="37">
        <f>H15+H16+H20+H24+H25+H26+H29+H36</f>
        <v>182779126</v>
      </c>
      <c r="I14" s="37">
        <f>I15+I16+I20+I24+I25+I26+I29+I36</f>
        <v>71458079</v>
      </c>
      <c r="J14" s="37">
        <f>J15+J16+J20+J24+J25+J26+J29+J36</f>
        <v>161510706</v>
      </c>
      <c r="K14" s="37">
        <f>K15+K16+K20+K24+K25+K26+K29+K36</f>
        <v>46710609</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94623006</v>
      </c>
      <c r="I16" s="37">
        <f>SUM(I17:I19)</f>
        <v>40452727</v>
      </c>
      <c r="J16" s="37">
        <f>SUM(J17:J19)</f>
        <v>68068650</v>
      </c>
      <c r="K16" s="37">
        <f>SUM(K17:K19)</f>
        <v>13746157</v>
      </c>
    </row>
    <row r="17" spans="1:11" x14ac:dyDescent="0.2">
      <c r="A17" s="224" t="s">
        <v>193</v>
      </c>
      <c r="B17" s="224"/>
      <c r="C17" s="224"/>
      <c r="D17" s="224"/>
      <c r="E17" s="224"/>
      <c r="F17" s="224"/>
      <c r="G17" s="15">
        <v>134</v>
      </c>
      <c r="H17" s="33">
        <v>48268034</v>
      </c>
      <c r="I17" s="33">
        <v>21002013</v>
      </c>
      <c r="J17" s="33">
        <v>32283813</v>
      </c>
      <c r="K17" s="33">
        <v>4888232</v>
      </c>
    </row>
    <row r="18" spans="1:11" x14ac:dyDescent="0.2">
      <c r="A18" s="224" t="s">
        <v>194</v>
      </c>
      <c r="B18" s="224"/>
      <c r="C18" s="224"/>
      <c r="D18" s="224"/>
      <c r="E18" s="224"/>
      <c r="F18" s="224"/>
      <c r="G18" s="15">
        <v>135</v>
      </c>
      <c r="H18" s="33">
        <v>2154722</v>
      </c>
      <c r="I18" s="33">
        <v>22277</v>
      </c>
      <c r="J18" s="33">
        <v>0</v>
      </c>
      <c r="K18" s="33">
        <v>0</v>
      </c>
    </row>
    <row r="19" spans="1:11" x14ac:dyDescent="0.2">
      <c r="A19" s="224" t="s">
        <v>195</v>
      </c>
      <c r="B19" s="224"/>
      <c r="C19" s="224"/>
      <c r="D19" s="224"/>
      <c r="E19" s="224"/>
      <c r="F19" s="224"/>
      <c r="G19" s="15">
        <v>136</v>
      </c>
      <c r="H19" s="33">
        <v>44200250</v>
      </c>
      <c r="I19" s="33">
        <v>19428437</v>
      </c>
      <c r="J19" s="33">
        <v>35784837</v>
      </c>
      <c r="K19" s="33">
        <v>8857925</v>
      </c>
    </row>
    <row r="20" spans="1:11" x14ac:dyDescent="0.2">
      <c r="A20" s="227" t="s">
        <v>196</v>
      </c>
      <c r="B20" s="227"/>
      <c r="C20" s="227"/>
      <c r="D20" s="227"/>
      <c r="E20" s="227"/>
      <c r="F20" s="227"/>
      <c r="G20" s="20">
        <v>137</v>
      </c>
      <c r="H20" s="37">
        <f>SUM(H21:H23)</f>
        <v>37520660</v>
      </c>
      <c r="I20" s="37">
        <f>SUM(I21:I23)</f>
        <v>13638236</v>
      </c>
      <c r="J20" s="37">
        <f>SUM(J21:J23)</f>
        <v>37761320</v>
      </c>
      <c r="K20" s="37">
        <f>SUM(K21:K23)</f>
        <v>13046756</v>
      </c>
    </row>
    <row r="21" spans="1:11" x14ac:dyDescent="0.2">
      <c r="A21" s="224" t="s">
        <v>197</v>
      </c>
      <c r="B21" s="224"/>
      <c r="C21" s="224"/>
      <c r="D21" s="224"/>
      <c r="E21" s="224"/>
      <c r="F21" s="224"/>
      <c r="G21" s="15">
        <v>138</v>
      </c>
      <c r="H21" s="33">
        <v>36926727</v>
      </c>
      <c r="I21" s="33">
        <v>13385587</v>
      </c>
      <c r="J21" s="33">
        <v>37427251</v>
      </c>
      <c r="K21" s="33">
        <v>12933919</v>
      </c>
    </row>
    <row r="22" spans="1:11" x14ac:dyDescent="0.2">
      <c r="A22" s="224" t="s">
        <v>198</v>
      </c>
      <c r="B22" s="224"/>
      <c r="C22" s="224"/>
      <c r="D22" s="224"/>
      <c r="E22" s="224"/>
      <c r="F22" s="224"/>
      <c r="G22" s="15">
        <v>139</v>
      </c>
      <c r="H22" s="33">
        <v>416337</v>
      </c>
      <c r="I22" s="33">
        <v>180943</v>
      </c>
      <c r="J22" s="33">
        <v>241834</v>
      </c>
      <c r="K22" s="33">
        <v>81719</v>
      </c>
    </row>
    <row r="23" spans="1:11" x14ac:dyDescent="0.2">
      <c r="A23" s="224" t="s">
        <v>199</v>
      </c>
      <c r="B23" s="224"/>
      <c r="C23" s="224"/>
      <c r="D23" s="224"/>
      <c r="E23" s="224"/>
      <c r="F23" s="224"/>
      <c r="G23" s="15">
        <v>140</v>
      </c>
      <c r="H23" s="33">
        <v>177596</v>
      </c>
      <c r="I23" s="33">
        <v>71706</v>
      </c>
      <c r="J23" s="33">
        <v>92235</v>
      </c>
      <c r="K23" s="33">
        <v>31118</v>
      </c>
    </row>
    <row r="24" spans="1:11" x14ac:dyDescent="0.2">
      <c r="A24" s="183" t="s">
        <v>200</v>
      </c>
      <c r="B24" s="183"/>
      <c r="C24" s="183"/>
      <c r="D24" s="183"/>
      <c r="E24" s="183"/>
      <c r="F24" s="183"/>
      <c r="G24" s="15">
        <v>141</v>
      </c>
      <c r="H24" s="33">
        <v>38137445</v>
      </c>
      <c r="I24" s="33">
        <v>12975291</v>
      </c>
      <c r="J24" s="33">
        <v>39243826</v>
      </c>
      <c r="K24" s="33">
        <v>13844604</v>
      </c>
    </row>
    <row r="25" spans="1:11" x14ac:dyDescent="0.2">
      <c r="A25" s="183" t="s">
        <v>201</v>
      </c>
      <c r="B25" s="183"/>
      <c r="C25" s="183"/>
      <c r="D25" s="183"/>
      <c r="E25" s="183"/>
      <c r="F25" s="183"/>
      <c r="G25" s="15">
        <v>142</v>
      </c>
      <c r="H25" s="33">
        <v>11297735</v>
      </c>
      <c r="I25" s="33">
        <v>4223994</v>
      </c>
      <c r="J25" s="33">
        <v>13747975</v>
      </c>
      <c r="K25" s="33">
        <v>4847944</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83" t="s">
        <v>212</v>
      </c>
      <c r="B36" s="183"/>
      <c r="C36" s="183"/>
      <c r="D36" s="183"/>
      <c r="E36" s="183"/>
      <c r="F36" s="183"/>
      <c r="G36" s="15">
        <v>153</v>
      </c>
      <c r="H36" s="33">
        <v>1200280</v>
      </c>
      <c r="I36" s="33">
        <v>167831</v>
      </c>
      <c r="J36" s="33">
        <v>2688935</v>
      </c>
      <c r="K36" s="33">
        <v>1225148</v>
      </c>
    </row>
    <row r="37" spans="1:11" x14ac:dyDescent="0.2">
      <c r="A37" s="219" t="s">
        <v>213</v>
      </c>
      <c r="B37" s="219"/>
      <c r="C37" s="219"/>
      <c r="D37" s="219"/>
      <c r="E37" s="219"/>
      <c r="F37" s="219"/>
      <c r="G37" s="20">
        <v>154</v>
      </c>
      <c r="H37" s="37">
        <f>SUM(H38:H47)</f>
        <v>2939542</v>
      </c>
      <c r="I37" s="37">
        <f>SUM(I38:I47)</f>
        <v>1411080</v>
      </c>
      <c r="J37" s="37">
        <f>SUM(J38:J47)</f>
        <v>419500</v>
      </c>
      <c r="K37" s="37">
        <f>SUM(K38:K47)</f>
        <v>86598</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44308</v>
      </c>
      <c r="K42" s="33">
        <v>44308</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2939542</v>
      </c>
      <c r="I44" s="33">
        <v>1362849</v>
      </c>
      <c r="J44" s="33">
        <v>367732</v>
      </c>
      <c r="K44" s="33">
        <v>42290</v>
      </c>
    </row>
    <row r="45" spans="1:11" x14ac:dyDescent="0.2">
      <c r="A45" s="183" t="s">
        <v>221</v>
      </c>
      <c r="B45" s="183"/>
      <c r="C45" s="183"/>
      <c r="D45" s="183"/>
      <c r="E45" s="183"/>
      <c r="F45" s="183"/>
      <c r="G45" s="15">
        <v>162</v>
      </c>
      <c r="H45" s="33">
        <v>0</v>
      </c>
      <c r="I45" s="33">
        <v>48231</v>
      </c>
      <c r="J45" s="33">
        <v>7460</v>
      </c>
      <c r="K45" s="33">
        <v>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22673662</v>
      </c>
      <c r="I48" s="37">
        <f>SUM(I49:I55)</f>
        <v>8547413</v>
      </c>
      <c r="J48" s="37">
        <f>SUM(J49:J55)</f>
        <v>23234724</v>
      </c>
      <c r="K48" s="37">
        <f>SUM(K49:K55)</f>
        <v>7353537</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777876</v>
      </c>
      <c r="I50" s="33">
        <v>753179</v>
      </c>
      <c r="J50" s="33">
        <v>0</v>
      </c>
      <c r="K50" s="33">
        <v>0</v>
      </c>
    </row>
    <row r="51" spans="1:11" x14ac:dyDescent="0.2">
      <c r="A51" s="220" t="s">
        <v>227</v>
      </c>
      <c r="B51" s="220"/>
      <c r="C51" s="220"/>
      <c r="D51" s="220"/>
      <c r="E51" s="220"/>
      <c r="F51" s="220"/>
      <c r="G51" s="15">
        <v>168</v>
      </c>
      <c r="H51" s="33">
        <v>21865898</v>
      </c>
      <c r="I51" s="33">
        <v>7794234</v>
      </c>
      <c r="J51" s="33">
        <v>23234724</v>
      </c>
      <c r="K51" s="33">
        <v>7304437</v>
      </c>
    </row>
    <row r="52" spans="1:11" x14ac:dyDescent="0.2">
      <c r="A52" s="220" t="s">
        <v>228</v>
      </c>
      <c r="B52" s="220"/>
      <c r="C52" s="220"/>
      <c r="D52" s="220"/>
      <c r="E52" s="220"/>
      <c r="F52" s="220"/>
      <c r="G52" s="15">
        <v>169</v>
      </c>
      <c r="H52" s="33">
        <v>29888</v>
      </c>
      <c r="I52" s="33">
        <v>0</v>
      </c>
      <c r="J52" s="33">
        <v>0</v>
      </c>
      <c r="K52" s="33">
        <v>49100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222203081</v>
      </c>
      <c r="I60" s="37">
        <f t="shared" ref="I60:K60" si="0">I8+I37+I56+I57</f>
        <v>82300503</v>
      </c>
      <c r="J60" s="37">
        <f t="shared" si="0"/>
        <v>202307104</v>
      </c>
      <c r="K60" s="37">
        <f t="shared" si="0"/>
        <v>65242692</v>
      </c>
    </row>
    <row r="61" spans="1:11" x14ac:dyDescent="0.2">
      <c r="A61" s="219" t="s">
        <v>237</v>
      </c>
      <c r="B61" s="219"/>
      <c r="C61" s="219"/>
      <c r="D61" s="219"/>
      <c r="E61" s="219"/>
      <c r="F61" s="219"/>
      <c r="G61" s="20">
        <v>178</v>
      </c>
      <c r="H61" s="37">
        <f>H14+H48+H58+H59</f>
        <v>205452788</v>
      </c>
      <c r="I61" s="37">
        <f t="shared" ref="I61:K61" si="1">I14+I48+I58+I59</f>
        <v>80005492</v>
      </c>
      <c r="J61" s="37">
        <f t="shared" si="1"/>
        <v>184745430</v>
      </c>
      <c r="K61" s="37">
        <f t="shared" si="1"/>
        <v>54064146</v>
      </c>
    </row>
    <row r="62" spans="1:11" x14ac:dyDescent="0.2">
      <c r="A62" s="219" t="s">
        <v>238</v>
      </c>
      <c r="B62" s="219"/>
      <c r="C62" s="219"/>
      <c r="D62" s="219"/>
      <c r="E62" s="219"/>
      <c r="F62" s="219"/>
      <c r="G62" s="20">
        <v>179</v>
      </c>
      <c r="H62" s="37">
        <f>H60-H61</f>
        <v>16750293</v>
      </c>
      <c r="I62" s="37">
        <f t="shared" ref="I62:K62" si="2">I60-I61</f>
        <v>2295011</v>
      </c>
      <c r="J62" s="37">
        <f t="shared" si="2"/>
        <v>17561674</v>
      </c>
      <c r="K62" s="37">
        <f t="shared" si="2"/>
        <v>11178546</v>
      </c>
    </row>
    <row r="63" spans="1:11" x14ac:dyDescent="0.2">
      <c r="A63" s="206" t="s">
        <v>239</v>
      </c>
      <c r="B63" s="206"/>
      <c r="C63" s="206"/>
      <c r="D63" s="206"/>
      <c r="E63" s="206"/>
      <c r="F63" s="206"/>
      <c r="G63" s="20">
        <v>180</v>
      </c>
      <c r="H63" s="37">
        <f>+IF((H60-H61)&gt;0,(H60-H61),0)</f>
        <v>16750293</v>
      </c>
      <c r="I63" s="37">
        <f t="shared" ref="I63:K63" si="3">+IF((I60-I61)&gt;0,(I60-I61),0)</f>
        <v>2295011</v>
      </c>
      <c r="J63" s="37">
        <f t="shared" si="3"/>
        <v>17561674</v>
      </c>
      <c r="K63" s="37">
        <f t="shared" si="3"/>
        <v>11178546</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241</v>
      </c>
      <c r="B65" s="221"/>
      <c r="C65" s="221"/>
      <c r="D65" s="221"/>
      <c r="E65" s="221"/>
      <c r="F65" s="221"/>
      <c r="G65" s="15">
        <v>182</v>
      </c>
      <c r="H65" s="33">
        <v>0</v>
      </c>
      <c r="I65" s="33">
        <v>0</v>
      </c>
      <c r="J65" s="33">
        <v>0</v>
      </c>
      <c r="K65" s="33">
        <v>0</v>
      </c>
    </row>
    <row r="66" spans="1:11" x14ac:dyDescent="0.2">
      <c r="A66" s="219" t="s">
        <v>242</v>
      </c>
      <c r="B66" s="219"/>
      <c r="C66" s="219"/>
      <c r="D66" s="219"/>
      <c r="E66" s="219"/>
      <c r="F66" s="219"/>
      <c r="G66" s="20">
        <v>183</v>
      </c>
      <c r="H66" s="37">
        <f>H62-H65</f>
        <v>16750293</v>
      </c>
      <c r="I66" s="37">
        <f t="shared" ref="I66:K66" si="5">I62-I65</f>
        <v>2295011</v>
      </c>
      <c r="J66" s="37">
        <f t="shared" si="5"/>
        <v>17561674</v>
      </c>
      <c r="K66" s="37">
        <f t="shared" si="5"/>
        <v>11178546</v>
      </c>
    </row>
    <row r="67" spans="1:11" x14ac:dyDescent="0.2">
      <c r="A67" s="206" t="s">
        <v>243</v>
      </c>
      <c r="B67" s="206"/>
      <c r="C67" s="206"/>
      <c r="D67" s="206"/>
      <c r="E67" s="206"/>
      <c r="F67" s="206"/>
      <c r="G67" s="20">
        <v>184</v>
      </c>
      <c r="H67" s="37">
        <f>+IF((H62-H65)&gt;0,(H62-H65),0)</f>
        <v>16750293</v>
      </c>
      <c r="I67" s="37">
        <f t="shared" ref="I67:K67" si="6">+IF((I62-I65)&gt;0,(I62-I65),0)</f>
        <v>2295011</v>
      </c>
      <c r="J67" s="37">
        <f t="shared" si="6"/>
        <v>17561674</v>
      </c>
      <c r="K67" s="37">
        <f t="shared" si="6"/>
        <v>11178546</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f>+H78</f>
        <v>16750293</v>
      </c>
      <c r="I77" s="123">
        <f t="shared" ref="I77:K77" si="8">+I78</f>
        <v>2295011</v>
      </c>
      <c r="J77" s="123">
        <f t="shared" si="8"/>
        <v>17561674</v>
      </c>
      <c r="K77" s="123">
        <f t="shared" si="8"/>
        <v>11178546</v>
      </c>
    </row>
    <row r="78" spans="1:11" x14ac:dyDescent="0.2">
      <c r="A78" s="220" t="s">
        <v>254</v>
      </c>
      <c r="B78" s="220"/>
      <c r="C78" s="220"/>
      <c r="D78" s="220"/>
      <c r="E78" s="220"/>
      <c r="F78" s="220"/>
      <c r="G78" s="15">
        <v>193</v>
      </c>
      <c r="H78" s="38">
        <v>16750293</v>
      </c>
      <c r="I78" s="38">
        <v>2295011</v>
      </c>
      <c r="J78" s="38">
        <v>17561674</v>
      </c>
      <c r="K78" s="38">
        <v>11178546</v>
      </c>
    </row>
    <row r="79" spans="1:11" x14ac:dyDescent="0.2">
      <c r="A79" s="220" t="s">
        <v>255</v>
      </c>
      <c r="B79" s="220"/>
      <c r="C79" s="220"/>
      <c r="D79" s="220"/>
      <c r="E79" s="220"/>
      <c r="F79" s="220"/>
      <c r="G79" s="15">
        <v>194</v>
      </c>
      <c r="H79" s="33">
        <v>0</v>
      </c>
      <c r="I79" s="33">
        <v>0</v>
      </c>
      <c r="J79" s="33">
        <v>0</v>
      </c>
      <c r="K79" s="33">
        <v>0</v>
      </c>
    </row>
    <row r="80" spans="1:11" x14ac:dyDescent="0.2">
      <c r="A80" s="219" t="s">
        <v>256</v>
      </c>
      <c r="B80" s="219"/>
      <c r="C80" s="219"/>
      <c r="D80" s="219"/>
      <c r="E80" s="219"/>
      <c r="F80" s="219"/>
      <c r="G80" s="20">
        <v>195</v>
      </c>
      <c r="H80" s="123">
        <f>+H65+H73</f>
        <v>0</v>
      </c>
      <c r="I80" s="123">
        <f t="shared" ref="I80:K80" si="9">+I65+I73</f>
        <v>0</v>
      </c>
      <c r="J80" s="123">
        <f t="shared" si="9"/>
        <v>0</v>
      </c>
      <c r="K80" s="123">
        <f t="shared" si="9"/>
        <v>0</v>
      </c>
    </row>
    <row r="81" spans="1:11" x14ac:dyDescent="0.2">
      <c r="A81" s="219" t="s">
        <v>257</v>
      </c>
      <c r="B81" s="219"/>
      <c r="C81" s="219"/>
      <c r="D81" s="219"/>
      <c r="E81" s="219"/>
      <c r="F81" s="219"/>
      <c r="G81" s="20">
        <v>196</v>
      </c>
      <c r="H81" s="123">
        <f>+H82</f>
        <v>16750293</v>
      </c>
      <c r="I81" s="123">
        <f t="shared" ref="I81:K81" si="10">+I82</f>
        <v>2295011</v>
      </c>
      <c r="J81" s="123">
        <f t="shared" si="10"/>
        <v>17561674</v>
      </c>
      <c r="K81" s="123">
        <f t="shared" si="10"/>
        <v>11178546</v>
      </c>
    </row>
    <row r="82" spans="1:11" x14ac:dyDescent="0.2">
      <c r="A82" s="206" t="s">
        <v>258</v>
      </c>
      <c r="B82" s="206"/>
      <c r="C82" s="206"/>
      <c r="D82" s="206"/>
      <c r="E82" s="206"/>
      <c r="F82" s="206"/>
      <c r="G82" s="20">
        <v>197</v>
      </c>
      <c r="H82" s="123">
        <v>16750293</v>
      </c>
      <c r="I82" s="123">
        <v>2295011</v>
      </c>
      <c r="J82" s="123">
        <v>17561674</v>
      </c>
      <c r="K82" s="123">
        <v>11178546</v>
      </c>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33">
        <v>0</v>
      </c>
      <c r="I86" s="33">
        <v>0</v>
      </c>
      <c r="J86" s="33">
        <v>0</v>
      </c>
      <c r="K86" s="33">
        <v>0</v>
      </c>
    </row>
    <row r="87" spans="1:11" x14ac:dyDescent="0.2">
      <c r="A87" s="205" t="s">
        <v>263</v>
      </c>
      <c r="B87" s="205"/>
      <c r="C87" s="205"/>
      <c r="D87" s="205"/>
      <c r="E87" s="205"/>
      <c r="F87" s="205"/>
      <c r="G87" s="15">
        <v>201</v>
      </c>
      <c r="H87" s="33">
        <v>0</v>
      </c>
      <c r="I87" s="33">
        <v>0</v>
      </c>
      <c r="J87" s="33">
        <v>0</v>
      </c>
      <c r="K87" s="33">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f>+H81</f>
        <v>16750293</v>
      </c>
      <c r="I89" s="40">
        <f>+I81</f>
        <v>2295011</v>
      </c>
      <c r="J89" s="40">
        <f t="shared" ref="J89:K89" si="11">+J81</f>
        <v>17561674</v>
      </c>
      <c r="K89" s="40">
        <f t="shared" si="11"/>
        <v>11178546</v>
      </c>
    </row>
    <row r="90" spans="1:11" ht="24" customHeight="1" x14ac:dyDescent="0.2">
      <c r="A90" s="228" t="s">
        <v>266</v>
      </c>
      <c r="B90" s="228"/>
      <c r="C90" s="228"/>
      <c r="D90" s="228"/>
      <c r="E90" s="228"/>
      <c r="F90" s="228"/>
      <c r="G90" s="20">
        <v>203</v>
      </c>
      <c r="H90" s="39">
        <f>SUM(H91:H98)</f>
        <v>13493764</v>
      </c>
      <c r="I90" s="39">
        <f>SUM(I91:I98)</f>
        <v>7006513</v>
      </c>
      <c r="J90" s="39">
        <f>SUM(J91:J98)</f>
        <v>29608192</v>
      </c>
      <c r="K90" s="39">
        <f>SUM(K91:K98)</f>
        <v>27254638</v>
      </c>
    </row>
    <row r="91" spans="1:11" x14ac:dyDescent="0.2">
      <c r="A91" s="220" t="s">
        <v>267</v>
      </c>
      <c r="B91" s="220"/>
      <c r="C91" s="220"/>
      <c r="D91" s="220"/>
      <c r="E91" s="220"/>
      <c r="F91" s="220"/>
      <c r="G91" s="15">
        <v>204</v>
      </c>
      <c r="H91" s="40">
        <v>13493764</v>
      </c>
      <c r="I91" s="40">
        <v>7006513</v>
      </c>
      <c r="J91" s="40">
        <v>29608192</v>
      </c>
      <c r="K91" s="40">
        <v>27254638</v>
      </c>
    </row>
    <row r="92" spans="1:11" ht="22.15" customHeight="1" x14ac:dyDescent="0.2">
      <c r="A92" s="220" t="s">
        <v>268</v>
      </c>
      <c r="B92" s="220"/>
      <c r="C92" s="220"/>
      <c r="D92" s="220"/>
      <c r="E92" s="220"/>
      <c r="F92" s="220"/>
      <c r="G92" s="15">
        <v>205</v>
      </c>
      <c r="H92" s="33">
        <v>0</v>
      </c>
      <c r="I92" s="33">
        <v>0</v>
      </c>
      <c r="J92" s="33">
        <v>0</v>
      </c>
      <c r="K92" s="33">
        <v>0</v>
      </c>
    </row>
    <row r="93" spans="1:11" ht="22.15" customHeight="1" x14ac:dyDescent="0.2">
      <c r="A93" s="220" t="s">
        <v>269</v>
      </c>
      <c r="B93" s="220"/>
      <c r="C93" s="220"/>
      <c r="D93" s="220"/>
      <c r="E93" s="220"/>
      <c r="F93" s="220"/>
      <c r="G93" s="15">
        <v>206</v>
      </c>
      <c r="H93" s="33">
        <v>0</v>
      </c>
      <c r="I93" s="33">
        <v>0</v>
      </c>
      <c r="J93" s="33">
        <v>0</v>
      </c>
      <c r="K93" s="33">
        <v>0</v>
      </c>
    </row>
    <row r="94" spans="1:11" ht="22.15" customHeight="1" x14ac:dyDescent="0.2">
      <c r="A94" s="220" t="s">
        <v>270</v>
      </c>
      <c r="B94" s="220"/>
      <c r="C94" s="220"/>
      <c r="D94" s="220"/>
      <c r="E94" s="220"/>
      <c r="F94" s="220"/>
      <c r="G94" s="15">
        <v>207</v>
      </c>
      <c r="H94" s="33">
        <v>0</v>
      </c>
      <c r="I94" s="33">
        <v>0</v>
      </c>
      <c r="J94" s="33">
        <v>0</v>
      </c>
      <c r="K94" s="33">
        <v>0</v>
      </c>
    </row>
    <row r="95" spans="1:11" ht="22.15" customHeight="1" x14ac:dyDescent="0.2">
      <c r="A95" s="220" t="s">
        <v>271</v>
      </c>
      <c r="B95" s="220"/>
      <c r="C95" s="220"/>
      <c r="D95" s="220"/>
      <c r="E95" s="220"/>
      <c r="F95" s="220"/>
      <c r="G95" s="15">
        <v>208</v>
      </c>
      <c r="H95" s="33">
        <v>0</v>
      </c>
      <c r="I95" s="33">
        <v>0</v>
      </c>
      <c r="J95" s="33">
        <v>0</v>
      </c>
      <c r="K95" s="33">
        <v>0</v>
      </c>
    </row>
    <row r="96" spans="1:11" ht="22.15" customHeight="1" x14ac:dyDescent="0.2">
      <c r="A96" s="220" t="s">
        <v>272</v>
      </c>
      <c r="B96" s="220"/>
      <c r="C96" s="220"/>
      <c r="D96" s="220"/>
      <c r="E96" s="220"/>
      <c r="F96" s="220"/>
      <c r="G96" s="15">
        <v>209</v>
      </c>
      <c r="H96" s="33">
        <v>0</v>
      </c>
      <c r="I96" s="33">
        <v>0</v>
      </c>
      <c r="J96" s="33">
        <v>0</v>
      </c>
      <c r="K96" s="33">
        <v>0</v>
      </c>
    </row>
    <row r="97" spans="1:11" x14ac:dyDescent="0.2">
      <c r="A97" s="220" t="s">
        <v>273</v>
      </c>
      <c r="B97" s="220"/>
      <c r="C97" s="220"/>
      <c r="D97" s="220"/>
      <c r="E97" s="220"/>
      <c r="F97" s="220"/>
      <c r="G97" s="15">
        <v>210</v>
      </c>
      <c r="H97" s="33">
        <v>0</v>
      </c>
      <c r="I97" s="33">
        <v>0</v>
      </c>
      <c r="J97" s="33">
        <v>0</v>
      </c>
      <c r="K97" s="33">
        <v>0</v>
      </c>
    </row>
    <row r="98" spans="1:11" x14ac:dyDescent="0.2">
      <c r="A98" s="220" t="s">
        <v>274</v>
      </c>
      <c r="B98" s="220"/>
      <c r="C98" s="220"/>
      <c r="D98" s="220"/>
      <c r="E98" s="220"/>
      <c r="F98" s="220"/>
      <c r="G98" s="15">
        <v>211</v>
      </c>
      <c r="H98" s="33">
        <v>0</v>
      </c>
      <c r="I98" s="33">
        <v>0</v>
      </c>
      <c r="J98" s="33">
        <v>0</v>
      </c>
      <c r="K98" s="33">
        <v>0</v>
      </c>
    </row>
    <row r="99" spans="1:11" x14ac:dyDescent="0.2">
      <c r="A99" s="200" t="s">
        <v>275</v>
      </c>
      <c r="B99" s="200"/>
      <c r="C99" s="200"/>
      <c r="D99" s="200"/>
      <c r="E99" s="200"/>
      <c r="F99" s="200"/>
      <c r="G99" s="15">
        <v>212</v>
      </c>
      <c r="H99" s="33">
        <v>0</v>
      </c>
      <c r="I99" s="33">
        <v>0</v>
      </c>
      <c r="J99" s="33">
        <v>0</v>
      </c>
      <c r="K99" s="33">
        <v>0</v>
      </c>
    </row>
    <row r="100" spans="1:11" ht="22.9" customHeight="1" x14ac:dyDescent="0.2">
      <c r="A100" s="228" t="s">
        <v>276</v>
      </c>
      <c r="B100" s="228"/>
      <c r="C100" s="228"/>
      <c r="D100" s="228"/>
      <c r="E100" s="228"/>
      <c r="F100" s="228"/>
      <c r="G100" s="20">
        <v>213</v>
      </c>
      <c r="H100" s="39">
        <f>H90-H99</f>
        <v>13493764</v>
      </c>
      <c r="I100" s="39">
        <f>I90-I99</f>
        <v>7006513</v>
      </c>
      <c r="J100" s="39">
        <f>J90-J99</f>
        <v>29608192</v>
      </c>
      <c r="K100" s="39">
        <f>K90-K99</f>
        <v>27254638</v>
      </c>
    </row>
    <row r="101" spans="1:11" ht="22.9" customHeight="1" x14ac:dyDescent="0.2">
      <c r="A101" s="228" t="s">
        <v>277</v>
      </c>
      <c r="B101" s="228"/>
      <c r="C101" s="228"/>
      <c r="D101" s="228"/>
      <c r="E101" s="228"/>
      <c r="F101" s="228"/>
      <c r="G101" s="20">
        <v>214</v>
      </c>
      <c r="H101" s="39">
        <f>H89+H100</f>
        <v>30244057</v>
      </c>
      <c r="I101" s="39">
        <f>I89+I100</f>
        <v>9301524</v>
      </c>
      <c r="J101" s="39">
        <f>J89+J100</f>
        <v>47169866</v>
      </c>
      <c r="K101" s="39">
        <f>K89+K100</f>
        <v>38433184</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33">
        <v>0</v>
      </c>
      <c r="I104" s="33">
        <v>0</v>
      </c>
      <c r="J104" s="33">
        <v>0</v>
      </c>
      <c r="K104" s="33">
        <v>0</v>
      </c>
    </row>
    <row r="105" spans="1:11" x14ac:dyDescent="0.2">
      <c r="A105" s="205" t="s">
        <v>281</v>
      </c>
      <c r="B105" s="205"/>
      <c r="C105" s="205"/>
      <c r="D105" s="205"/>
      <c r="E105" s="205"/>
      <c r="F105" s="205"/>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30" zoomScaleNormal="100" zoomScaleSheetLayoutView="130" workbookViewId="0">
      <selection activeCell="A16" sqref="A16:F1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517</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496</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16750293</v>
      </c>
      <c r="I8" s="43">
        <v>17561674</v>
      </c>
    </row>
    <row r="9" spans="1:9" ht="12.75" customHeight="1" x14ac:dyDescent="0.2">
      <c r="A9" s="242" t="s">
        <v>292</v>
      </c>
      <c r="B9" s="243"/>
      <c r="C9" s="243"/>
      <c r="D9" s="243"/>
      <c r="E9" s="243"/>
      <c r="F9" s="244"/>
      <c r="G9" s="25">
        <v>2</v>
      </c>
      <c r="H9" s="44">
        <f>H10+H11+H12+H13+H14+H15+H16+H17</f>
        <v>57372724</v>
      </c>
      <c r="I9" s="44">
        <f>I10+I11+I12+I13+I14+I15+I16+I17</f>
        <v>62099642</v>
      </c>
    </row>
    <row r="10" spans="1:9" ht="12.75" customHeight="1" x14ac:dyDescent="0.2">
      <c r="A10" s="234" t="s">
        <v>293</v>
      </c>
      <c r="B10" s="235"/>
      <c r="C10" s="235"/>
      <c r="D10" s="235"/>
      <c r="E10" s="235"/>
      <c r="F10" s="236"/>
      <c r="G10" s="26">
        <v>3</v>
      </c>
      <c r="H10" s="45">
        <v>38137445</v>
      </c>
      <c r="I10" s="45">
        <v>39243826</v>
      </c>
    </row>
    <row r="11" spans="1:9" ht="22.15" customHeight="1" x14ac:dyDescent="0.2">
      <c r="A11" s="234" t="s">
        <v>294</v>
      </c>
      <c r="B11" s="235"/>
      <c r="C11" s="235"/>
      <c r="D11" s="235"/>
      <c r="E11" s="235"/>
      <c r="F11" s="236"/>
      <c r="G11" s="26">
        <v>4</v>
      </c>
      <c r="H11" s="45">
        <v>0</v>
      </c>
      <c r="I11" s="45">
        <v>0</v>
      </c>
    </row>
    <row r="12" spans="1:9" ht="23.45" customHeight="1" x14ac:dyDescent="0.2">
      <c r="A12" s="234" t="s">
        <v>295</v>
      </c>
      <c r="B12" s="235"/>
      <c r="C12" s="235"/>
      <c r="D12" s="235"/>
      <c r="E12" s="235"/>
      <c r="F12" s="236"/>
      <c r="G12" s="26">
        <v>5</v>
      </c>
      <c r="H12" s="45">
        <v>0</v>
      </c>
      <c r="I12" s="45">
        <v>0</v>
      </c>
    </row>
    <row r="13" spans="1:9" ht="12.75" customHeight="1" x14ac:dyDescent="0.2">
      <c r="A13" s="234" t="s">
        <v>296</v>
      </c>
      <c r="B13" s="235"/>
      <c r="C13" s="235"/>
      <c r="D13" s="235"/>
      <c r="E13" s="235"/>
      <c r="F13" s="236"/>
      <c r="G13" s="26">
        <v>6</v>
      </c>
      <c r="H13" s="45">
        <v>-2939543</v>
      </c>
      <c r="I13" s="45">
        <v>-367732</v>
      </c>
    </row>
    <row r="14" spans="1:9" ht="12.75" customHeight="1" x14ac:dyDescent="0.2">
      <c r="A14" s="234" t="s">
        <v>297</v>
      </c>
      <c r="B14" s="235"/>
      <c r="C14" s="235"/>
      <c r="D14" s="235"/>
      <c r="E14" s="235"/>
      <c r="F14" s="236"/>
      <c r="G14" s="26">
        <v>7</v>
      </c>
      <c r="H14" s="45">
        <v>22643774</v>
      </c>
      <c r="I14" s="45">
        <v>22702184</v>
      </c>
    </row>
    <row r="15" spans="1:9" ht="12.75" customHeight="1" x14ac:dyDescent="0.2">
      <c r="A15" s="234" t="s">
        <v>298</v>
      </c>
      <c r="B15" s="235"/>
      <c r="C15" s="235"/>
      <c r="D15" s="235"/>
      <c r="E15" s="235"/>
      <c r="F15" s="236"/>
      <c r="G15" s="26">
        <v>8</v>
      </c>
      <c r="H15" s="45">
        <v>0</v>
      </c>
      <c r="I15" s="45">
        <v>0</v>
      </c>
    </row>
    <row r="16" spans="1:9" ht="12.75" customHeight="1" x14ac:dyDescent="0.2">
      <c r="A16" s="234" t="s">
        <v>299</v>
      </c>
      <c r="B16" s="235"/>
      <c r="C16" s="235"/>
      <c r="D16" s="235"/>
      <c r="E16" s="235"/>
      <c r="F16" s="236"/>
      <c r="G16" s="26">
        <v>9</v>
      </c>
      <c r="H16" s="45">
        <v>-468952</v>
      </c>
      <c r="I16" s="45">
        <v>521364</v>
      </c>
    </row>
    <row r="17" spans="1:9" ht="25.15" customHeight="1" x14ac:dyDescent="0.2">
      <c r="A17" s="234" t="s">
        <v>300</v>
      </c>
      <c r="B17" s="235"/>
      <c r="C17" s="235"/>
      <c r="D17" s="235"/>
      <c r="E17" s="235"/>
      <c r="F17" s="236"/>
      <c r="G17" s="26">
        <v>10</v>
      </c>
      <c r="H17" s="45">
        <v>0</v>
      </c>
      <c r="I17" s="45">
        <v>0</v>
      </c>
    </row>
    <row r="18" spans="1:9" ht="28.15" customHeight="1" x14ac:dyDescent="0.2">
      <c r="A18" s="239" t="s">
        <v>301</v>
      </c>
      <c r="B18" s="240"/>
      <c r="C18" s="240"/>
      <c r="D18" s="240"/>
      <c r="E18" s="240"/>
      <c r="F18" s="241"/>
      <c r="G18" s="25">
        <v>11</v>
      </c>
      <c r="H18" s="44">
        <f>H8+H9</f>
        <v>74123017</v>
      </c>
      <c r="I18" s="44">
        <f>I8+I9</f>
        <v>79661316</v>
      </c>
    </row>
    <row r="19" spans="1:9" ht="12.75" customHeight="1" x14ac:dyDescent="0.2">
      <c r="A19" s="242" t="s">
        <v>302</v>
      </c>
      <c r="B19" s="243"/>
      <c r="C19" s="243"/>
      <c r="D19" s="243"/>
      <c r="E19" s="243"/>
      <c r="F19" s="244"/>
      <c r="G19" s="25">
        <v>12</v>
      </c>
      <c r="H19" s="44">
        <f>H20+H21+H22+H23</f>
        <v>-6874828</v>
      </c>
      <c r="I19" s="44">
        <f>I20+I21+I22+I23</f>
        <v>14286243</v>
      </c>
    </row>
    <row r="20" spans="1:9" ht="12.75" customHeight="1" x14ac:dyDescent="0.2">
      <c r="A20" s="234" t="s">
        <v>303</v>
      </c>
      <c r="B20" s="235"/>
      <c r="C20" s="235"/>
      <c r="D20" s="235"/>
      <c r="E20" s="235"/>
      <c r="F20" s="236"/>
      <c r="G20" s="26">
        <v>13</v>
      </c>
      <c r="H20" s="45">
        <v>-298587</v>
      </c>
      <c r="I20" s="45">
        <v>15487065</v>
      </c>
    </row>
    <row r="21" spans="1:9" ht="12.75" customHeight="1" x14ac:dyDescent="0.2">
      <c r="A21" s="234" t="s">
        <v>304</v>
      </c>
      <c r="B21" s="235"/>
      <c r="C21" s="235"/>
      <c r="D21" s="235"/>
      <c r="E21" s="235"/>
      <c r="F21" s="236"/>
      <c r="G21" s="26">
        <v>14</v>
      </c>
      <c r="H21" s="45">
        <v>-2417114</v>
      </c>
      <c r="I21" s="45">
        <v>-8884169</v>
      </c>
    </row>
    <row r="22" spans="1:9" ht="12.75" customHeight="1" x14ac:dyDescent="0.2">
      <c r="A22" s="234" t="s">
        <v>305</v>
      </c>
      <c r="B22" s="235"/>
      <c r="C22" s="235"/>
      <c r="D22" s="235"/>
      <c r="E22" s="235"/>
      <c r="F22" s="236"/>
      <c r="G22" s="26">
        <v>15</v>
      </c>
      <c r="H22" s="45">
        <v>-4937003</v>
      </c>
      <c r="I22" s="45">
        <v>7683347</v>
      </c>
    </row>
    <row r="23" spans="1:9" ht="12.75" customHeight="1" x14ac:dyDescent="0.2">
      <c r="A23" s="234" t="s">
        <v>306</v>
      </c>
      <c r="B23" s="235"/>
      <c r="C23" s="235"/>
      <c r="D23" s="235"/>
      <c r="E23" s="235"/>
      <c r="F23" s="236"/>
      <c r="G23" s="26">
        <v>16</v>
      </c>
      <c r="H23" s="45">
        <v>777876</v>
      </c>
      <c r="I23" s="45">
        <v>0</v>
      </c>
    </row>
    <row r="24" spans="1:9" ht="12.75" customHeight="1" x14ac:dyDescent="0.2">
      <c r="A24" s="239" t="s">
        <v>307</v>
      </c>
      <c r="B24" s="240"/>
      <c r="C24" s="240"/>
      <c r="D24" s="240"/>
      <c r="E24" s="240"/>
      <c r="F24" s="241"/>
      <c r="G24" s="25">
        <v>17</v>
      </c>
      <c r="H24" s="44">
        <f>H18+H19</f>
        <v>67248189</v>
      </c>
      <c r="I24" s="44">
        <f>I18+I19</f>
        <v>93947559</v>
      </c>
    </row>
    <row r="25" spans="1:9" ht="12.75" customHeight="1" x14ac:dyDescent="0.2">
      <c r="A25" s="230" t="s">
        <v>308</v>
      </c>
      <c r="B25" s="231"/>
      <c r="C25" s="231"/>
      <c r="D25" s="231"/>
      <c r="E25" s="231"/>
      <c r="F25" s="232"/>
      <c r="G25" s="26">
        <v>18</v>
      </c>
      <c r="H25" s="45">
        <v>-19130660</v>
      </c>
      <c r="I25" s="45">
        <v>-23392058</v>
      </c>
    </row>
    <row r="26" spans="1:9" ht="12.75" customHeight="1" x14ac:dyDescent="0.2">
      <c r="A26" s="230" t="s">
        <v>309</v>
      </c>
      <c r="B26" s="231"/>
      <c r="C26" s="231"/>
      <c r="D26" s="231"/>
      <c r="E26" s="231"/>
      <c r="F26" s="232"/>
      <c r="G26" s="26">
        <v>19</v>
      </c>
      <c r="H26" s="45">
        <v>0</v>
      </c>
      <c r="I26" s="45">
        <v>0</v>
      </c>
    </row>
    <row r="27" spans="1:9" ht="25.9" customHeight="1" x14ac:dyDescent="0.2">
      <c r="A27" s="257" t="s">
        <v>310</v>
      </c>
      <c r="B27" s="258"/>
      <c r="C27" s="258"/>
      <c r="D27" s="258"/>
      <c r="E27" s="258"/>
      <c r="F27" s="259"/>
      <c r="G27" s="27">
        <v>20</v>
      </c>
      <c r="H27" s="46">
        <f>H24+H25+H26</f>
        <v>48117529</v>
      </c>
      <c r="I27" s="46">
        <f>I24+I25+I26</f>
        <v>70555501</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0</v>
      </c>
      <c r="I29" s="47">
        <v>0</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36680</v>
      </c>
      <c r="I31" s="48">
        <v>1228449</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0</v>
      </c>
      <c r="I34" s="48">
        <v>0</v>
      </c>
    </row>
    <row r="35" spans="1:9" ht="26.45" customHeight="1" x14ac:dyDescent="0.2">
      <c r="A35" s="239" t="s">
        <v>318</v>
      </c>
      <c r="B35" s="240"/>
      <c r="C35" s="240"/>
      <c r="D35" s="240"/>
      <c r="E35" s="240"/>
      <c r="F35" s="241"/>
      <c r="G35" s="25">
        <v>27</v>
      </c>
      <c r="H35" s="49">
        <f>H29+H30+H31+H32+H33+H34</f>
        <v>36680</v>
      </c>
      <c r="I35" s="49">
        <f>I29+I30+I31+I32+I33+I34</f>
        <v>1228449</v>
      </c>
    </row>
    <row r="36" spans="1:9" ht="22.9" customHeight="1" x14ac:dyDescent="0.2">
      <c r="A36" s="230" t="s">
        <v>319</v>
      </c>
      <c r="B36" s="231"/>
      <c r="C36" s="231"/>
      <c r="D36" s="231"/>
      <c r="E36" s="231"/>
      <c r="F36" s="232"/>
      <c r="G36" s="26">
        <v>28</v>
      </c>
      <c r="H36" s="48">
        <v>0</v>
      </c>
      <c r="I36" s="48">
        <v>-2176593</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-342563</v>
      </c>
      <c r="I40" s="48">
        <v>0</v>
      </c>
    </row>
    <row r="41" spans="1:9" ht="24" customHeight="1" x14ac:dyDescent="0.2">
      <c r="A41" s="239" t="s">
        <v>324</v>
      </c>
      <c r="B41" s="240"/>
      <c r="C41" s="240"/>
      <c r="D41" s="240"/>
      <c r="E41" s="240"/>
      <c r="F41" s="241"/>
      <c r="G41" s="25">
        <v>33</v>
      </c>
      <c r="H41" s="49">
        <f>H36+H37+H38+H39+H40</f>
        <v>-342563</v>
      </c>
      <c r="I41" s="49">
        <f>I36+I37+I38+I39+I40</f>
        <v>-2176593</v>
      </c>
    </row>
    <row r="42" spans="1:9" ht="29.45" customHeight="1" x14ac:dyDescent="0.2">
      <c r="A42" s="257" t="s">
        <v>325</v>
      </c>
      <c r="B42" s="258"/>
      <c r="C42" s="258"/>
      <c r="D42" s="258"/>
      <c r="E42" s="258"/>
      <c r="F42" s="259"/>
      <c r="G42" s="27">
        <v>34</v>
      </c>
      <c r="H42" s="50">
        <f>H35+H41</f>
        <v>-305883</v>
      </c>
      <c r="I42" s="50">
        <f>I35+I41</f>
        <v>-948144</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0</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0</v>
      </c>
      <c r="I48" s="49">
        <f>I44+I45+I46+I47</f>
        <v>0</v>
      </c>
    </row>
    <row r="49" spans="1:9" ht="24.6" customHeight="1" x14ac:dyDescent="0.2">
      <c r="A49" s="230" t="s">
        <v>332</v>
      </c>
      <c r="B49" s="231"/>
      <c r="C49" s="231"/>
      <c r="D49" s="231"/>
      <c r="E49" s="231"/>
      <c r="F49" s="232"/>
      <c r="G49" s="26">
        <v>40</v>
      </c>
      <c r="H49" s="48">
        <v>-67461130</v>
      </c>
      <c r="I49" s="48">
        <v>-72553422</v>
      </c>
    </row>
    <row r="50" spans="1:9" ht="12.75" customHeight="1" x14ac:dyDescent="0.2">
      <c r="A50" s="230" t="s">
        <v>333</v>
      </c>
      <c r="B50" s="231"/>
      <c r="C50" s="231"/>
      <c r="D50" s="231"/>
      <c r="E50" s="231"/>
      <c r="F50" s="232"/>
      <c r="G50" s="26">
        <v>41</v>
      </c>
      <c r="H50" s="48">
        <v>-5227987</v>
      </c>
      <c r="I50" s="48">
        <v>0</v>
      </c>
    </row>
    <row r="51" spans="1:9" ht="12.75" customHeight="1" x14ac:dyDescent="0.2">
      <c r="A51" s="230" t="s">
        <v>334</v>
      </c>
      <c r="B51" s="231"/>
      <c r="C51" s="231"/>
      <c r="D51" s="231"/>
      <c r="E51" s="231"/>
      <c r="F51" s="232"/>
      <c r="G51" s="26">
        <v>42</v>
      </c>
      <c r="H51" s="48">
        <v>0</v>
      </c>
      <c r="I51" s="48">
        <v>0</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0</v>
      </c>
      <c r="I53" s="48">
        <v>0</v>
      </c>
    </row>
    <row r="54" spans="1:9" ht="30.6" customHeight="1" x14ac:dyDescent="0.2">
      <c r="A54" s="239" t="s">
        <v>337</v>
      </c>
      <c r="B54" s="240"/>
      <c r="C54" s="240"/>
      <c r="D54" s="240"/>
      <c r="E54" s="240"/>
      <c r="F54" s="241"/>
      <c r="G54" s="25">
        <v>45</v>
      </c>
      <c r="H54" s="49">
        <f>H49+H50+H51+H52+H53</f>
        <v>-72689117</v>
      </c>
      <c r="I54" s="49">
        <f>I49+I50+I51+I52+I53</f>
        <v>-72553422</v>
      </c>
    </row>
    <row r="55" spans="1:9" ht="29.45" customHeight="1" x14ac:dyDescent="0.2">
      <c r="A55" s="260" t="s">
        <v>338</v>
      </c>
      <c r="B55" s="261"/>
      <c r="C55" s="261"/>
      <c r="D55" s="261"/>
      <c r="E55" s="261"/>
      <c r="F55" s="262"/>
      <c r="G55" s="25">
        <v>46</v>
      </c>
      <c r="H55" s="49">
        <f>H48+H54</f>
        <v>-72689117</v>
      </c>
      <c r="I55" s="49">
        <f>I48+I54</f>
        <v>-72553422</v>
      </c>
    </row>
    <row r="56" spans="1:9" ht="32.450000000000003" customHeight="1" x14ac:dyDescent="0.2">
      <c r="A56" s="230" t="s">
        <v>339</v>
      </c>
      <c r="B56" s="231"/>
      <c r="C56" s="231"/>
      <c r="D56" s="231"/>
      <c r="E56" s="231"/>
      <c r="F56" s="232"/>
      <c r="G56" s="26">
        <v>47</v>
      </c>
      <c r="H56" s="48">
        <v>1242732</v>
      </c>
      <c r="I56" s="48">
        <v>1921080</v>
      </c>
    </row>
    <row r="57" spans="1:9" ht="26.45" customHeight="1" x14ac:dyDescent="0.2">
      <c r="A57" s="260" t="s">
        <v>340</v>
      </c>
      <c r="B57" s="261"/>
      <c r="C57" s="261"/>
      <c r="D57" s="261"/>
      <c r="E57" s="261"/>
      <c r="F57" s="262"/>
      <c r="G57" s="25">
        <v>48</v>
      </c>
      <c r="H57" s="49">
        <f>H27+H42+H55+H56</f>
        <v>-23634739</v>
      </c>
      <c r="I57" s="49">
        <f>I27+I42+I55+I56</f>
        <v>-1024985</v>
      </c>
    </row>
    <row r="58" spans="1:9" ht="24" customHeight="1" x14ac:dyDescent="0.2">
      <c r="A58" s="263" t="s">
        <v>341</v>
      </c>
      <c r="B58" s="264"/>
      <c r="C58" s="264"/>
      <c r="D58" s="264"/>
      <c r="E58" s="264"/>
      <c r="F58" s="265"/>
      <c r="G58" s="26">
        <v>49</v>
      </c>
      <c r="H58" s="48">
        <v>63791743</v>
      </c>
      <c r="I58" s="48">
        <v>56389289</v>
      </c>
    </row>
    <row r="59" spans="1:9" ht="31.15" customHeight="1" x14ac:dyDescent="0.2">
      <c r="A59" s="257" t="s">
        <v>342</v>
      </c>
      <c r="B59" s="258"/>
      <c r="C59" s="258"/>
      <c r="D59" s="258"/>
      <c r="E59" s="258"/>
      <c r="F59" s="259"/>
      <c r="G59" s="27">
        <v>50</v>
      </c>
      <c r="H59" s="50">
        <f>H57+H58</f>
        <v>40157004</v>
      </c>
      <c r="I59" s="50">
        <f>I57+I58</f>
        <v>55364304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498</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500</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c r="I8" s="52"/>
    </row>
    <row r="9" spans="1:9" x14ac:dyDescent="0.2">
      <c r="A9" s="267" t="s">
        <v>353</v>
      </c>
      <c r="B9" s="267"/>
      <c r="C9" s="267"/>
      <c r="D9" s="267"/>
      <c r="E9" s="267"/>
      <c r="F9" s="267"/>
      <c r="G9" s="30">
        <v>2</v>
      </c>
      <c r="H9" s="53"/>
      <c r="I9" s="53"/>
    </row>
    <row r="10" spans="1:9" x14ac:dyDescent="0.2">
      <c r="A10" s="267" t="s">
        <v>354</v>
      </c>
      <c r="B10" s="267"/>
      <c r="C10" s="267"/>
      <c r="D10" s="267"/>
      <c r="E10" s="267"/>
      <c r="F10" s="267"/>
      <c r="G10" s="30">
        <v>3</v>
      </c>
      <c r="H10" s="53"/>
      <c r="I10" s="53"/>
    </row>
    <row r="11" spans="1:9" x14ac:dyDescent="0.2">
      <c r="A11" s="267" t="s">
        <v>355</v>
      </c>
      <c r="B11" s="267"/>
      <c r="C11" s="267"/>
      <c r="D11" s="267"/>
      <c r="E11" s="267"/>
      <c r="F11" s="267"/>
      <c r="G11" s="30">
        <v>4</v>
      </c>
      <c r="H11" s="53"/>
      <c r="I11" s="53"/>
    </row>
    <row r="12" spans="1:9" x14ac:dyDescent="0.2">
      <c r="A12" s="267" t="s">
        <v>356</v>
      </c>
      <c r="B12" s="267"/>
      <c r="C12" s="267"/>
      <c r="D12" s="267"/>
      <c r="E12" s="267"/>
      <c r="F12" s="267"/>
      <c r="G12" s="30">
        <v>5</v>
      </c>
      <c r="H12" s="53"/>
      <c r="I12" s="53"/>
    </row>
    <row r="13" spans="1:9" x14ac:dyDescent="0.2">
      <c r="A13" s="267" t="s">
        <v>357</v>
      </c>
      <c r="B13" s="267"/>
      <c r="C13" s="267"/>
      <c r="D13" s="267"/>
      <c r="E13" s="267"/>
      <c r="F13" s="267"/>
      <c r="G13" s="30">
        <v>6</v>
      </c>
      <c r="H13" s="53"/>
      <c r="I13" s="53"/>
    </row>
    <row r="14" spans="1:9" x14ac:dyDescent="0.2">
      <c r="A14" s="267" t="s">
        <v>358</v>
      </c>
      <c r="B14" s="267"/>
      <c r="C14" s="267"/>
      <c r="D14" s="267"/>
      <c r="E14" s="267"/>
      <c r="F14" s="267"/>
      <c r="G14" s="30">
        <v>7</v>
      </c>
      <c r="H14" s="53"/>
      <c r="I14" s="53"/>
    </row>
    <row r="15" spans="1:9" x14ac:dyDescent="0.2">
      <c r="A15" s="267" t="s">
        <v>359</v>
      </c>
      <c r="B15" s="267"/>
      <c r="C15" s="267"/>
      <c r="D15" s="267"/>
      <c r="E15" s="267"/>
      <c r="F15" s="267"/>
      <c r="G15" s="30">
        <v>8</v>
      </c>
      <c r="H15" s="53"/>
      <c r="I15" s="53"/>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c r="I17" s="53"/>
    </row>
    <row r="18" spans="1:9" x14ac:dyDescent="0.2">
      <c r="A18" s="267" t="s">
        <v>362</v>
      </c>
      <c r="B18" s="267"/>
      <c r="C18" s="267"/>
      <c r="D18" s="267"/>
      <c r="E18" s="267"/>
      <c r="F18" s="267"/>
      <c r="G18" s="30">
        <v>11</v>
      </c>
      <c r="H18" s="53"/>
      <c r="I18" s="53"/>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c r="I21" s="52"/>
    </row>
    <row r="22" spans="1:9" x14ac:dyDescent="0.2">
      <c r="A22" s="267" t="s">
        <v>366</v>
      </c>
      <c r="B22" s="267"/>
      <c r="C22" s="267"/>
      <c r="D22" s="267"/>
      <c r="E22" s="267"/>
      <c r="F22" s="267"/>
      <c r="G22" s="30">
        <v>14</v>
      </c>
      <c r="H22" s="53"/>
      <c r="I22" s="53"/>
    </row>
    <row r="23" spans="1:9" x14ac:dyDescent="0.2">
      <c r="A23" s="267" t="s">
        <v>367</v>
      </c>
      <c r="B23" s="267"/>
      <c r="C23" s="267"/>
      <c r="D23" s="267"/>
      <c r="E23" s="267"/>
      <c r="F23" s="267"/>
      <c r="G23" s="30">
        <v>15</v>
      </c>
      <c r="H23" s="53"/>
      <c r="I23" s="53"/>
    </row>
    <row r="24" spans="1:9" x14ac:dyDescent="0.2">
      <c r="A24" s="267" t="s">
        <v>368</v>
      </c>
      <c r="B24" s="267"/>
      <c r="C24" s="267"/>
      <c r="D24" s="267"/>
      <c r="E24" s="267"/>
      <c r="F24" s="267"/>
      <c r="G24" s="30">
        <v>16</v>
      </c>
      <c r="H24" s="53"/>
      <c r="I24" s="53"/>
    </row>
    <row r="25" spans="1:9" x14ac:dyDescent="0.2">
      <c r="A25" s="267" t="s">
        <v>369</v>
      </c>
      <c r="B25" s="267"/>
      <c r="C25" s="267"/>
      <c r="D25" s="267"/>
      <c r="E25" s="267"/>
      <c r="F25" s="267"/>
      <c r="G25" s="30">
        <v>17</v>
      </c>
      <c r="H25" s="53"/>
      <c r="I25" s="53"/>
    </row>
    <row r="26" spans="1:9" x14ac:dyDescent="0.2">
      <c r="A26" s="267" t="s">
        <v>370</v>
      </c>
      <c r="B26" s="267"/>
      <c r="C26" s="267"/>
      <c r="D26" s="267"/>
      <c r="E26" s="267"/>
      <c r="F26" s="267"/>
      <c r="G26" s="30">
        <v>18</v>
      </c>
      <c r="H26" s="53"/>
      <c r="I26" s="53"/>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c r="I28" s="53"/>
    </row>
    <row r="29" spans="1:9" x14ac:dyDescent="0.2">
      <c r="A29" s="267" t="s">
        <v>373</v>
      </c>
      <c r="B29" s="267"/>
      <c r="C29" s="267"/>
      <c r="D29" s="267"/>
      <c r="E29" s="267"/>
      <c r="F29" s="267"/>
      <c r="G29" s="30">
        <v>21</v>
      </c>
      <c r="H29" s="53"/>
      <c r="I29" s="53"/>
    </row>
    <row r="30" spans="1:9" x14ac:dyDescent="0.2">
      <c r="A30" s="267" t="s">
        <v>374</v>
      </c>
      <c r="B30" s="267"/>
      <c r="C30" s="267"/>
      <c r="D30" s="267"/>
      <c r="E30" s="267"/>
      <c r="F30" s="267"/>
      <c r="G30" s="30">
        <v>22</v>
      </c>
      <c r="H30" s="53"/>
      <c r="I30" s="53"/>
    </row>
    <row r="31" spans="1:9" x14ac:dyDescent="0.2">
      <c r="A31" s="267" t="s">
        <v>375</v>
      </c>
      <c r="B31" s="267"/>
      <c r="C31" s="267"/>
      <c r="D31" s="267"/>
      <c r="E31" s="267"/>
      <c r="F31" s="267"/>
      <c r="G31" s="30">
        <v>23</v>
      </c>
      <c r="H31" s="53"/>
      <c r="I31" s="53"/>
    </row>
    <row r="32" spans="1:9" x14ac:dyDescent="0.2">
      <c r="A32" s="267" t="s">
        <v>376</v>
      </c>
      <c r="B32" s="267"/>
      <c r="C32" s="267"/>
      <c r="D32" s="267"/>
      <c r="E32" s="267"/>
      <c r="F32" s="267"/>
      <c r="G32" s="30">
        <v>24</v>
      </c>
      <c r="H32" s="53"/>
      <c r="I32" s="53"/>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c r="I36" s="52"/>
    </row>
    <row r="37" spans="1:9" ht="25.15" customHeight="1" x14ac:dyDescent="0.2">
      <c r="A37" s="266" t="s">
        <v>381</v>
      </c>
      <c r="B37" s="266"/>
      <c r="C37" s="266"/>
      <c r="D37" s="266"/>
      <c r="E37" s="266"/>
      <c r="F37" s="266"/>
      <c r="G37" s="30">
        <v>28</v>
      </c>
      <c r="H37" s="53"/>
      <c r="I37" s="53"/>
    </row>
    <row r="38" spans="1:9" x14ac:dyDescent="0.2">
      <c r="A38" s="266" t="s">
        <v>382</v>
      </c>
      <c r="B38" s="266"/>
      <c r="C38" s="266"/>
      <c r="D38" s="266"/>
      <c r="E38" s="266"/>
      <c r="F38" s="266"/>
      <c r="G38" s="30">
        <v>29</v>
      </c>
      <c r="H38" s="53"/>
      <c r="I38" s="53"/>
    </row>
    <row r="39" spans="1:9" x14ac:dyDescent="0.2">
      <c r="A39" s="266" t="s">
        <v>383</v>
      </c>
      <c r="B39" s="266"/>
      <c r="C39" s="266"/>
      <c r="D39" s="266"/>
      <c r="E39" s="266"/>
      <c r="F39" s="266"/>
      <c r="G39" s="30">
        <v>30</v>
      </c>
      <c r="H39" s="53"/>
      <c r="I39" s="53"/>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c r="I41" s="53"/>
    </row>
    <row r="42" spans="1:9" x14ac:dyDescent="0.2">
      <c r="A42" s="266" t="s">
        <v>386</v>
      </c>
      <c r="B42" s="266"/>
      <c r="C42" s="266"/>
      <c r="D42" s="266"/>
      <c r="E42" s="266"/>
      <c r="F42" s="266"/>
      <c r="G42" s="30">
        <v>33</v>
      </c>
      <c r="H42" s="53"/>
      <c r="I42" s="53"/>
    </row>
    <row r="43" spans="1:9" x14ac:dyDescent="0.2">
      <c r="A43" s="266" t="s">
        <v>387</v>
      </c>
      <c r="B43" s="266"/>
      <c r="C43" s="266"/>
      <c r="D43" s="266"/>
      <c r="E43" s="266"/>
      <c r="F43" s="266"/>
      <c r="G43" s="30">
        <v>34</v>
      </c>
      <c r="H43" s="53"/>
      <c r="I43" s="53"/>
    </row>
    <row r="44" spans="1:9" ht="21" customHeight="1" x14ac:dyDescent="0.2">
      <c r="A44" s="266" t="s">
        <v>388</v>
      </c>
      <c r="B44" s="266"/>
      <c r="C44" s="266"/>
      <c r="D44" s="266"/>
      <c r="E44" s="266"/>
      <c r="F44" s="266"/>
      <c r="G44" s="30">
        <v>35</v>
      </c>
      <c r="H44" s="53"/>
      <c r="I44" s="53"/>
    </row>
    <row r="45" spans="1:9" x14ac:dyDescent="0.2">
      <c r="A45" s="266" t="s">
        <v>389</v>
      </c>
      <c r="B45" s="266"/>
      <c r="C45" s="266"/>
      <c r="D45" s="266"/>
      <c r="E45" s="266"/>
      <c r="F45" s="266"/>
      <c r="G45" s="30">
        <v>36</v>
      </c>
      <c r="H45" s="53"/>
      <c r="I45" s="53"/>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c r="I48" s="53"/>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c r="I50" s="53"/>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G3" sqref="G3:G4"/>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43466</v>
      </c>
      <c r="F2" s="4" t="s">
        <v>398</v>
      </c>
      <c r="G2" s="10">
        <v>43738</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16750293</v>
      </c>
      <c r="U11" s="66">
        <f>H11+I11+J11+K11-L11+M11+N11+O11+P11+Q11+R11+S11+T11</f>
        <v>16750293</v>
      </c>
      <c r="V11" s="65">
        <v>0</v>
      </c>
      <c r="W11" s="66">
        <f t="shared" ref="W11:W28" si="3">U11+V11</f>
        <v>16750293</v>
      </c>
    </row>
    <row r="12" spans="1:23" x14ac:dyDescent="0.2">
      <c r="A12" s="282" t="s">
        <v>441</v>
      </c>
      <c r="B12" s="282"/>
      <c r="C12" s="282"/>
      <c r="D12" s="282"/>
      <c r="E12" s="282"/>
      <c r="F12" s="282"/>
      <c r="G12" s="6">
        <v>6</v>
      </c>
      <c r="H12" s="67">
        <v>0</v>
      </c>
      <c r="I12" s="67">
        <v>0</v>
      </c>
      <c r="J12" s="67">
        <v>0</v>
      </c>
      <c r="K12" s="67">
        <v>0</v>
      </c>
      <c r="L12" s="67">
        <v>0</v>
      </c>
      <c r="M12" s="67">
        <v>0</v>
      </c>
      <c r="N12" s="65">
        <v>13493764</v>
      </c>
      <c r="O12" s="67">
        <v>0</v>
      </c>
      <c r="P12" s="67">
        <v>0</v>
      </c>
      <c r="Q12" s="67">
        <v>0</v>
      </c>
      <c r="R12" s="67">
        <v>0</v>
      </c>
      <c r="S12" s="67">
        <v>0</v>
      </c>
      <c r="T12" s="67">
        <v>0</v>
      </c>
      <c r="U12" s="66">
        <f t="shared" ref="U12:U28" si="4">H12+I12+J12+K12-L12+M12+N12+O12+P12+Q12+R12+S12+T12</f>
        <v>13493764</v>
      </c>
      <c r="V12" s="65">
        <v>0</v>
      </c>
      <c r="W12" s="66">
        <f t="shared" si="3"/>
        <v>13493764</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-5232086</v>
      </c>
      <c r="T25" s="65">
        <v>0</v>
      </c>
      <c r="U25" s="66">
        <f t="shared" si="4"/>
        <v>-5232086</v>
      </c>
      <c r="V25" s="65">
        <v>0</v>
      </c>
      <c r="W25" s="66">
        <f t="shared" si="3"/>
        <v>-5232086</v>
      </c>
    </row>
    <row r="26" spans="1:23" x14ac:dyDescent="0.2">
      <c r="A26" s="282" t="s">
        <v>455</v>
      </c>
      <c r="B26" s="282"/>
      <c r="C26" s="282"/>
      <c r="D26" s="282"/>
      <c r="E26" s="282"/>
      <c r="F26" s="282"/>
      <c r="G26" s="6">
        <v>20</v>
      </c>
      <c r="H26" s="65">
        <v>0</v>
      </c>
      <c r="I26" s="65">
        <v>0</v>
      </c>
      <c r="J26" s="65">
        <v>1606622</v>
      </c>
      <c r="K26" s="65">
        <v>0</v>
      </c>
      <c r="L26" s="65">
        <v>0</v>
      </c>
      <c r="M26" s="65">
        <v>0</v>
      </c>
      <c r="N26" s="65">
        <v>0</v>
      </c>
      <c r="O26" s="65">
        <v>0</v>
      </c>
      <c r="P26" s="65">
        <v>0</v>
      </c>
      <c r="Q26" s="65">
        <v>0</v>
      </c>
      <c r="R26" s="65">
        <v>0</v>
      </c>
      <c r="S26" s="65">
        <v>-1606622</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436667250</v>
      </c>
      <c r="I29" s="68">
        <f t="shared" ref="I29:W29" si="5">SUM(I10:I28)</f>
        <v>68425976</v>
      </c>
      <c r="J29" s="68">
        <f t="shared" si="5"/>
        <v>3637013</v>
      </c>
      <c r="K29" s="68">
        <f t="shared" si="5"/>
        <v>996600</v>
      </c>
      <c r="L29" s="68">
        <f t="shared" si="5"/>
        <v>996600</v>
      </c>
      <c r="M29" s="68">
        <f t="shared" si="5"/>
        <v>0</v>
      </c>
      <c r="N29" s="68">
        <f t="shared" si="5"/>
        <v>42063988</v>
      </c>
      <c r="O29" s="68">
        <f t="shared" si="5"/>
        <v>0</v>
      </c>
      <c r="P29" s="68">
        <f t="shared" si="5"/>
        <v>0</v>
      </c>
      <c r="Q29" s="68">
        <f t="shared" si="5"/>
        <v>0</v>
      </c>
      <c r="R29" s="68">
        <f t="shared" si="5"/>
        <v>0</v>
      </c>
      <c r="S29" s="68">
        <f t="shared" si="5"/>
        <v>60886273</v>
      </c>
      <c r="T29" s="68">
        <f t="shared" si="5"/>
        <v>16750293</v>
      </c>
      <c r="U29" s="68">
        <f t="shared" si="5"/>
        <v>628430793</v>
      </c>
      <c r="V29" s="68">
        <f t="shared" si="5"/>
        <v>0</v>
      </c>
      <c r="W29" s="68">
        <f t="shared" si="5"/>
        <v>628430793</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13493764</v>
      </c>
      <c r="O31" s="66">
        <f t="shared" si="6"/>
        <v>0</v>
      </c>
      <c r="P31" s="66">
        <f t="shared" si="6"/>
        <v>0</v>
      </c>
      <c r="Q31" s="66">
        <f t="shared" si="6"/>
        <v>0</v>
      </c>
      <c r="R31" s="66">
        <f t="shared" si="6"/>
        <v>0</v>
      </c>
      <c r="S31" s="66">
        <f t="shared" si="6"/>
        <v>0</v>
      </c>
      <c r="T31" s="66">
        <f t="shared" si="6"/>
        <v>0</v>
      </c>
      <c r="U31" s="66">
        <f t="shared" si="6"/>
        <v>13493764</v>
      </c>
      <c r="V31" s="66">
        <f t="shared" si="6"/>
        <v>0</v>
      </c>
      <c r="W31" s="66">
        <f t="shared" si="6"/>
        <v>13493764</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13493764</v>
      </c>
      <c r="O32" s="66">
        <f t="shared" si="7"/>
        <v>0</v>
      </c>
      <c r="P32" s="66">
        <f t="shared" si="7"/>
        <v>0</v>
      </c>
      <c r="Q32" s="66">
        <f t="shared" si="7"/>
        <v>0</v>
      </c>
      <c r="R32" s="66">
        <f t="shared" si="7"/>
        <v>0</v>
      </c>
      <c r="S32" s="66">
        <f t="shared" si="7"/>
        <v>0</v>
      </c>
      <c r="T32" s="66">
        <f t="shared" si="7"/>
        <v>16750293</v>
      </c>
      <c r="U32" s="66">
        <f t="shared" si="7"/>
        <v>30244057</v>
      </c>
      <c r="V32" s="66">
        <f t="shared" si="7"/>
        <v>0</v>
      </c>
      <c r="W32" s="66">
        <f t="shared" si="7"/>
        <v>30244057</v>
      </c>
    </row>
    <row r="33" spans="1:23" ht="30.75" customHeight="1" x14ac:dyDescent="0.2">
      <c r="A33" s="304" t="s">
        <v>462</v>
      </c>
      <c r="B33" s="304"/>
      <c r="C33" s="304"/>
      <c r="D33" s="304"/>
      <c r="E33" s="304"/>
      <c r="F33" s="304"/>
      <c r="G33" s="8">
        <v>26</v>
      </c>
      <c r="H33" s="68">
        <f>SUM(H21:H28)</f>
        <v>0</v>
      </c>
      <c r="I33" s="68">
        <f t="shared" ref="I33:W33" si="8">SUM(I21:I28)</f>
        <v>0</v>
      </c>
      <c r="J33" s="68">
        <f t="shared" si="8"/>
        <v>1606622</v>
      </c>
      <c r="K33" s="68">
        <f t="shared" si="8"/>
        <v>0</v>
      </c>
      <c r="L33" s="68">
        <f t="shared" si="8"/>
        <v>0</v>
      </c>
      <c r="M33" s="68">
        <f t="shared" si="8"/>
        <v>0</v>
      </c>
      <c r="N33" s="68">
        <f t="shared" si="8"/>
        <v>0</v>
      </c>
      <c r="O33" s="68">
        <f t="shared" si="8"/>
        <v>0</v>
      </c>
      <c r="P33" s="68">
        <f t="shared" si="8"/>
        <v>0</v>
      </c>
      <c r="Q33" s="68">
        <f t="shared" si="8"/>
        <v>0</v>
      </c>
      <c r="R33" s="68">
        <f t="shared" si="8"/>
        <v>0</v>
      </c>
      <c r="S33" s="68">
        <f t="shared" si="8"/>
        <v>-6838708</v>
      </c>
      <c r="T33" s="68">
        <f t="shared" si="8"/>
        <v>0</v>
      </c>
      <c r="U33" s="68">
        <f t="shared" si="8"/>
        <v>-5232086</v>
      </c>
      <c r="V33" s="68">
        <f t="shared" si="8"/>
        <v>0</v>
      </c>
      <c r="W33" s="68">
        <f t="shared" si="8"/>
        <v>-5232086</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436667250</v>
      </c>
      <c r="I35" s="65">
        <v>68425976</v>
      </c>
      <c r="J35" s="65">
        <v>3637013</v>
      </c>
      <c r="K35" s="65">
        <v>996600</v>
      </c>
      <c r="L35" s="65">
        <v>996600</v>
      </c>
      <c r="M35" s="65"/>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
      <c r="A36" s="282" t="s">
        <v>465</v>
      </c>
      <c r="B36" s="282"/>
      <c r="C36" s="282"/>
      <c r="D36" s="282"/>
      <c r="E36" s="282"/>
      <c r="F36" s="282"/>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17561674</v>
      </c>
      <c r="U39" s="69">
        <f t="shared" ref="U39:U56" si="12">H39+I39+J39+K39-L39+M39+N39+O39+P39+Q39+R39+S39+T39</f>
        <v>17561674</v>
      </c>
      <c r="V39" s="65">
        <v>0</v>
      </c>
      <c r="W39" s="69">
        <f t="shared" ref="W39:W56" si="13">U39+V39</f>
        <v>17561674</v>
      </c>
    </row>
    <row r="40" spans="1:23" x14ac:dyDescent="0.2">
      <c r="A40" s="282" t="s">
        <v>469</v>
      </c>
      <c r="B40" s="282"/>
      <c r="C40" s="282"/>
      <c r="D40" s="282"/>
      <c r="E40" s="282"/>
      <c r="F40" s="282"/>
      <c r="G40" s="6">
        <v>32</v>
      </c>
      <c r="H40" s="67">
        <v>0</v>
      </c>
      <c r="I40" s="67">
        <v>0</v>
      </c>
      <c r="J40" s="67">
        <v>0</v>
      </c>
      <c r="K40" s="67">
        <v>0</v>
      </c>
      <c r="L40" s="67">
        <v>0</v>
      </c>
      <c r="M40" s="67">
        <v>0</v>
      </c>
      <c r="N40" s="65">
        <v>29608192</v>
      </c>
      <c r="O40" s="67">
        <v>0</v>
      </c>
      <c r="P40" s="67">
        <v>0</v>
      </c>
      <c r="Q40" s="67">
        <v>0</v>
      </c>
      <c r="R40" s="67">
        <v>0</v>
      </c>
      <c r="S40" s="67">
        <v>0</v>
      </c>
      <c r="T40" s="67">
        <v>0</v>
      </c>
      <c r="U40" s="69">
        <f t="shared" si="12"/>
        <v>29608192</v>
      </c>
      <c r="V40" s="65">
        <v>0</v>
      </c>
      <c r="W40" s="69">
        <f t="shared" si="13"/>
        <v>29608192</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314225</v>
      </c>
      <c r="K55" s="65">
        <v>0</v>
      </c>
      <c r="L55" s="65">
        <v>0</v>
      </c>
      <c r="M55" s="65">
        <v>0</v>
      </c>
      <c r="N55" s="65">
        <v>0</v>
      </c>
      <c r="O55" s="65">
        <v>0</v>
      </c>
      <c r="P55" s="65">
        <v>0</v>
      </c>
      <c r="Q55" s="65">
        <v>0</v>
      </c>
      <c r="R55" s="65">
        <v>0</v>
      </c>
      <c r="S55" s="65">
        <v>-314225</v>
      </c>
      <c r="T55" s="65">
        <v>0</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436667250</v>
      </c>
      <c r="I57" s="70">
        <f t="shared" ref="I57:W57" si="14">SUM(I38:I56)</f>
        <v>68425976</v>
      </c>
      <c r="J57" s="70">
        <f t="shared" si="14"/>
        <v>3951238</v>
      </c>
      <c r="K57" s="70">
        <f t="shared" si="14"/>
        <v>996600</v>
      </c>
      <c r="L57" s="70">
        <f t="shared" si="14"/>
        <v>996600</v>
      </c>
      <c r="M57" s="70">
        <f t="shared" si="14"/>
        <v>0</v>
      </c>
      <c r="N57" s="70">
        <f t="shared" si="14"/>
        <v>77934805</v>
      </c>
      <c r="O57" s="70">
        <f t="shared" si="14"/>
        <v>0</v>
      </c>
      <c r="P57" s="70">
        <f t="shared" si="14"/>
        <v>0</v>
      </c>
      <c r="Q57" s="70">
        <f t="shared" si="14"/>
        <v>0</v>
      </c>
      <c r="R57" s="70">
        <f t="shared" si="14"/>
        <v>0</v>
      </c>
      <c r="S57" s="70">
        <f t="shared" si="14"/>
        <v>66856546</v>
      </c>
      <c r="T57" s="70">
        <f t="shared" si="14"/>
        <v>17561674</v>
      </c>
      <c r="U57" s="70">
        <f t="shared" si="14"/>
        <v>671397489</v>
      </c>
      <c r="V57" s="70">
        <f t="shared" si="14"/>
        <v>0</v>
      </c>
      <c r="W57" s="70">
        <f t="shared" si="14"/>
        <v>671397489</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29608192</v>
      </c>
      <c r="O59" s="69">
        <f t="shared" si="15"/>
        <v>0</v>
      </c>
      <c r="P59" s="69">
        <f t="shared" si="15"/>
        <v>0</v>
      </c>
      <c r="Q59" s="69">
        <f t="shared" si="15"/>
        <v>0</v>
      </c>
      <c r="R59" s="69">
        <f t="shared" si="15"/>
        <v>0</v>
      </c>
      <c r="S59" s="69">
        <f t="shared" si="15"/>
        <v>0</v>
      </c>
      <c r="T59" s="69">
        <f t="shared" si="15"/>
        <v>0</v>
      </c>
      <c r="U59" s="69">
        <f t="shared" si="15"/>
        <v>29608192</v>
      </c>
      <c r="V59" s="69">
        <f t="shared" si="15"/>
        <v>0</v>
      </c>
      <c r="W59" s="69">
        <f t="shared" si="15"/>
        <v>29608192</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29608192</v>
      </c>
      <c r="O60" s="69">
        <f t="shared" si="16"/>
        <v>0</v>
      </c>
      <c r="P60" s="69">
        <f t="shared" si="16"/>
        <v>0</v>
      </c>
      <c r="Q60" s="69">
        <f t="shared" si="16"/>
        <v>0</v>
      </c>
      <c r="R60" s="69">
        <f t="shared" si="16"/>
        <v>0</v>
      </c>
      <c r="S60" s="69">
        <f t="shared" si="16"/>
        <v>0</v>
      </c>
      <c r="T60" s="69">
        <f t="shared" si="16"/>
        <v>17561674</v>
      </c>
      <c r="U60" s="69">
        <f t="shared" si="16"/>
        <v>47169866</v>
      </c>
      <c r="V60" s="69">
        <f t="shared" si="16"/>
        <v>0</v>
      </c>
      <c r="W60" s="69">
        <f t="shared" si="16"/>
        <v>47169866</v>
      </c>
    </row>
    <row r="61" spans="1:23" ht="29.25" customHeight="1" x14ac:dyDescent="0.2">
      <c r="A61" s="307" t="s">
        <v>490</v>
      </c>
      <c r="B61" s="307"/>
      <c r="C61" s="307"/>
      <c r="D61" s="307"/>
      <c r="E61" s="307"/>
      <c r="F61" s="307"/>
      <c r="G61" s="9">
        <v>52</v>
      </c>
      <c r="H61" s="70">
        <f>SUM(H49:H56)</f>
        <v>0</v>
      </c>
      <c r="I61" s="70">
        <f t="shared" ref="I61:W61" si="17">SUM(I49:I56)</f>
        <v>0</v>
      </c>
      <c r="J61" s="70">
        <f t="shared" si="17"/>
        <v>314225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-314225</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Stipe Arbanas</cp:lastModifiedBy>
  <cp:lastPrinted>2019-10-23T07:25:58Z</cp:lastPrinted>
  <dcterms:created xsi:type="dcterms:W3CDTF">2008-10-17T11:51:54Z</dcterms:created>
  <dcterms:modified xsi:type="dcterms:W3CDTF">2019-10-23T07:56:19Z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